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ayroll" state="visible" r:id="rId4"/>
    <sheet sheetId="2" name="Pay rules" state="visible" r:id="rId5"/>
    <sheet sheetId="3" name="Teachers" state="visible" r:id="rId6"/>
    <sheet sheetId="4" name="Classes" state="visible" r:id="rId7"/>
    <sheet sheetId="5" name="Adjustments" state="visible" r:id="rId8"/>
    <sheet sheetId="6" name="How to use" state="visible" r:id="rId9"/>
  </sheets>
  <calcPr calcId="171027" fullCalcOnLoad="1"/>
</workbook>
</file>

<file path=xl/sharedStrings.xml><?xml version="1.0" encoding="utf-8"?>
<sst xmlns="http://schemas.openxmlformats.org/spreadsheetml/2006/main" count="140" uniqueCount="90">
  <si>
    <t>Teacher payroll: October 2026</t>
  </si>
  <si>
    <t>Worked out from the Classes tab with the rules on the Pay rules tab. Every column except Paid on is a formula.</t>
  </si>
  <si>
    <t>Teacher</t>
  </si>
  <si>
    <t>Classes taught</t>
  </si>
  <si>
    <t>Paid minutes</t>
  </si>
  <si>
    <t>Class pay</t>
  </si>
  <si>
    <t>Adjustments</t>
  </si>
  <si>
    <t>Transfer fee</t>
  </si>
  <si>
    <t>Net to pay</t>
  </si>
  <si>
    <t>Paid by</t>
  </si>
  <si>
    <t>Paid on</t>
  </si>
  <si>
    <t>Total</t>
  </si>
  <si>
    <t>Pay rules</t>
  </si>
  <si>
    <t>Change the blue cells to match your teacher agreement. Every sheet recalculates.</t>
  </si>
  <si>
    <t>Class outcome</t>
  </si>
  <si>
    <t>Teacher is paid (% of class rate)</t>
  </si>
  <si>
    <t>Meaning</t>
  </si>
  <si>
    <t>Completed</t>
  </si>
  <si>
    <t>Class took place</t>
  </si>
  <si>
    <t>Makeup completed</t>
  </si>
  <si>
    <t>A makeup class that took place</t>
  </si>
  <si>
    <t>Trial class</t>
  </si>
  <si>
    <t>Change if you pay trials at a different rate</t>
  </si>
  <si>
    <t>Student no-show (teacher waited)</t>
  </si>
  <si>
    <t>Teacher joined on time and waited half the class</t>
  </si>
  <si>
    <t>Student late cancellation</t>
  </si>
  <si>
    <t>Student cancelled inside the notice window</t>
  </si>
  <si>
    <t>Student cancelled with notice</t>
  </si>
  <si>
    <t>Slot freed in time; not paid</t>
  </si>
  <si>
    <t>Teacher cancelled</t>
  </si>
  <si>
    <t>Not paid; offer the family a makeup</t>
  </si>
  <si>
    <t>Teacher no-show</t>
  </si>
  <si>
    <t>Not paid; counts toward the reliability review</t>
  </si>
  <si>
    <t>Teacher lateness</t>
  </si>
  <si>
    <t>Value</t>
  </si>
  <si>
    <t>Grace (minutes late with no deduction)</t>
  </si>
  <si>
    <t>Up to this many minutes late is treated as on time</t>
  </si>
  <si>
    <t>Small lateness up to (minutes)</t>
  </si>
  <si>
    <t>From grace + 1 up to this many minutes</t>
  </si>
  <si>
    <t>Small lateness deduction</t>
  </si>
  <si>
    <t>Taken off the class pay</t>
  </si>
  <si>
    <t>Longer lateness</t>
  </si>
  <si>
    <t>Pro rata</t>
  </si>
  <si>
    <t>Pay is reduced by the share of the class missed</t>
  </si>
  <si>
    <t>Rate per 60 min</t>
  </si>
  <si>
    <t>Transfer fee you cover</t>
  </si>
  <si>
    <t>Notes</t>
  </si>
  <si>
    <t>Daniela Ortiz</t>
  </si>
  <si>
    <t>Wise (wise.com)</t>
  </si>
  <si>
    <t/>
  </si>
  <si>
    <t>Omar Farouk</t>
  </si>
  <si>
    <t>PayPal</t>
  </si>
  <si>
    <t>James Okoro</t>
  </si>
  <si>
    <t>Bank transfer</t>
  </si>
  <si>
    <t>Date</t>
  </si>
  <si>
    <t>Student</t>
  </si>
  <si>
    <t>Minutes</t>
  </si>
  <si>
    <t>Outcome</t>
  </si>
  <si>
    <t>Teacher minutes late</t>
  </si>
  <si>
    <t>Base pay</t>
  </si>
  <si>
    <t>Outcome %</t>
  </si>
  <si>
    <t>Lateness deduction</t>
  </si>
  <si>
    <t>Pay</t>
  </si>
  <si>
    <t>Kenji Watanabe</t>
  </si>
  <si>
    <t>Lucas Meyer</t>
  </si>
  <si>
    <t>Hana Watanabe</t>
  </si>
  <si>
    <t>Noah Fischer</t>
  </si>
  <si>
    <t>Priya Nair</t>
  </si>
  <si>
    <t>Zayd Ali</t>
  </si>
  <si>
    <t>Noor Ibrahim</t>
  </si>
  <si>
    <t>What it is for</t>
  </si>
  <si>
    <t>Amount (+ bonus, - advance)</t>
  </si>
  <si>
    <t>Covered a colleague's class at short notice (bonus)</t>
  </si>
  <si>
    <t>Advance paid on 15 Sep</t>
  </si>
  <si>
    <t>Teacher payroll calculator: how to use it</t>
  </si>
  <si>
    <t>1. Set your rules</t>
  </si>
  <si>
    <t>On the Pay rules tab, set what a teacher earns for each class outcome and how lateness is handled. The defaults pay completed classes and waited-out no-shows in full, half for a student's late cancellation, and nothing for teacher cancellations.</t>
  </si>
  <si>
    <t>2. Add your teachers</t>
  </si>
  <si>
    <t>List each teacher on the Teachers tab with a rate per 60 minutes, how you pay them, and any transfer fee you cover. Class pay is the hourly rate times the class length.</t>
  </si>
  <si>
    <t>3. Log every class</t>
  </si>
  <si>
    <t>Add one row per class on the Classes tab: date, teacher, student, minutes, outcome and how many minutes late the teacher joined. The grey columns fill in by themselves.</t>
  </si>
  <si>
    <t>4. Adjustments</t>
  </si>
  <si>
    <t>Bonuses, advances and corrections go on the Adjustments tab with a short reason, so the teacher can see why their pay changed.</t>
  </si>
  <si>
    <t>5. Pay and share</t>
  </si>
  <si>
    <t>The Payroll tab totals each teacher's pay. Send each teacher their rows from the Classes tab (use a filter on the Teacher column) before you pay; most disputes disappear when a teacher can check the classes behind the number.</t>
  </si>
  <si>
    <t>6. A new pay period</t>
  </si>
  <si>
    <t>Make a copy of the file, change the title on the Payroll tab, and clear the Classes and Adjustments rows.</t>
  </si>
  <si>
    <t>Note</t>
  </si>
  <si>
    <t>This calculator is a working tool, not tax or employment advice. Whether a teacher is a contractor or an employee depends on local law and how you work together.</t>
  </si>
  <si>
    <t>Made by Halqora (halqora.com), scheduling, classroom, billing and payroll software for online academies. Free to use and adapt.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</si>
</sst>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d mmm yyyy"/>
  </numFmts>
  <fonts count="9" x14ac:knownFonts="1">
    <font>
      <color theme="1"/>
      <family val="2"/>
      <scheme val="minor"/>
      <sz val="11"/>
      <name val="Calibri"/>
    </font>
    <font>
      <b/>
      <color rgb="FF22141C"/>
      <sz val="14"/>
      <name val="Arial"/>
    </font>
    <font>
      <i/>
      <color rgb="FF725F6A"/>
      <sz val="10"/>
      <name val="Arial"/>
    </font>
    <font>
      <b/>
      <color rgb="FFFFFFFF"/>
      <sz val="10"/>
      <name val="Arial"/>
    </font>
    <font>
      <color rgb="FF22141C"/>
      <sz val="10"/>
      <name val="Arial"/>
    </font>
    <font>
      <b/>
      <color rgb="FF22141C"/>
      <sz val="10"/>
      <name val="Arial"/>
    </font>
    <font>
      <b/>
      <color rgb="FF22141C"/>
      <sz val="11"/>
      <name val="Arial"/>
    </font>
    <font>
      <b/>
      <color rgb="FF1F4E9E"/>
      <sz val="10"/>
      <name val="Arial"/>
    </font>
    <font>
      <i/>
      <color rgb="FF725F6A"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A2406D"/>
      </patternFill>
    </fill>
    <fill>
      <patternFill patternType="solid">
        <fgColor rgb="FFF8E5ED"/>
      </patternFill>
    </fill>
    <fill>
      <patternFill patternType="solid">
        <fgColor rgb="FFF7F2F4"/>
      </patternFill>
    </fill>
  </fills>
  <borders count="2">
    <border>
      <left/>
      <right/>
      <top/>
      <bottom/>
      <diagonal/>
    </border>
    <border>
      <left style="thin">
        <color rgb="FFE6DAE1"/>
      </left>
      <right style="thin">
        <color rgb="FFE6DAE1"/>
      </right>
      <top style="thin">
        <color rgb="FFE6DAE1"/>
      </top>
      <bottom style="thin">
        <color rgb="FFE6DA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6" fillId="0" borderId="0" xfId="0" applyFont="1"/>
    <xf numFmtId="164" fontId="6" fillId="3" borderId="0" xfId="0" applyNumberFormat="1" applyFont="1" applyFill="1"/>
    <xf numFmtId="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9" fontId="4" fillId="4" borderId="1" xfId="0" applyNumberFormat="1" applyFont="1" applyFill="1" applyBorder="1" applyAlignment="1">
      <alignment vertical="center"/>
    </xf>
    <xf numFmtId="165" fontId="0" fillId="0" borderId="0" xfId="0" applyNumberFormat="1"/>
    <xf numFmtId="164" fontId="0" fillId="4" borderId="0" xfId="0" applyNumberFormat="1" applyFill="1"/>
    <xf numFmtId="9" fontId="0" fillId="4" borderId="0" xfId="0" applyNumberFormat="1" applyFill="1"/>
    <xf numFmtId="164" fontId="0" fillId="0" borderId="0" xfId="0" applyNumberFormat="1"/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6" width="14" customWidth="1"/>
    <col min="7" max="7" width="16" customWidth="1"/>
    <col min="8" max="8" width="20" customWidth="1"/>
    <col min="9" max="9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30" customHeight="1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tr">
        <f>IF(Teachers!A2="","",Teachers!A2)</f>
        <v>Daniela Ortiz</v>
      </c>
      <c r="B5" s="4">
        <f>IF(A5="","",COUNTIFS(Classes!$B$2:$B$400,A5,Classes!$E$2:$E$400,"Completed")+COUNTIFS(Classes!$B$2:$B$400,A5,Classes!$E$2:$E$400,"Makeup completed")+COUNTIFS(Classes!$B$2:$B$400,A5,Classes!$E$2:$E$400,"Trial class"))</f>
        <v>5</v>
      </c>
      <c r="C5" s="4">
        <f>IF(A5="","",SUMIFS(Classes!$D$2:$D$400,Classes!$B$2:$B$400,A5,Classes!$J$2:$J$400,"&gt;0"))</f>
        <v>225</v>
      </c>
      <c r="D5" s="5">
        <f>IF(A5="","",SUMIFS(Classes!$J$2:$J$400,Classes!$B$2:$B$400,A5))</f>
        <v>34.62</v>
      </c>
      <c r="E5" s="5">
        <f>IF(A5="","",SUMIFS(Adjustments!$C$2:$C$60,Adjustments!$A$2:$A$60,A5))</f>
        <v>5</v>
      </c>
      <c r="F5" s="5">
        <f>IF(A5="","",N(Teachers!D2))</f>
        <v>0</v>
      </c>
      <c r="G5" s="6">
        <f>IF(A5="","",ROUND(D5+E5-F5,2))</f>
        <v>39.62</v>
      </c>
      <c r="H5" s="4" t="str">
        <f>IF(A5="","",Teachers!C2&amp;"")</f>
        <v>Wise (wise.com)</v>
      </c>
      <c r="I5" s="7"/>
    </row>
    <row r="6" spans="1:9" x14ac:dyDescent="0.25">
      <c r="A6" s="4" t="str">
        <f>IF(Teachers!A3="","",Teachers!A3)</f>
        <v>Omar Farouk</v>
      </c>
      <c r="B6" s="4">
        <f>IF(A6="","",COUNTIFS(Classes!$B$2:$B$400,A6,Classes!$E$2:$E$400,"Completed")+COUNTIFS(Classes!$B$2:$B$400,A6,Classes!$E$2:$E$400,"Makeup completed")+COUNTIFS(Classes!$B$2:$B$400,A6,Classes!$E$2:$E$400,"Trial class"))</f>
        <v>3</v>
      </c>
      <c r="C6" s="4">
        <f>IF(A6="","",SUMIFS(Classes!$D$2:$D$400,Classes!$B$2:$B$400,A6,Classes!$J$2:$J$400,"&gt;0"))</f>
        <v>210</v>
      </c>
      <c r="D6" s="5">
        <f>IF(A6="","",SUMIFS(Classes!$J$2:$J$400,Classes!$B$2:$B$400,A6))</f>
        <v>31.05</v>
      </c>
      <c r="E6" s="5">
        <f>IF(A6="","",SUMIFS(Adjustments!$C$2:$C$60,Adjustments!$A$2:$A$60,A6))</f>
        <v>-20</v>
      </c>
      <c r="F6" s="5">
        <f>IF(A6="","",N(Teachers!D3))</f>
        <v>0</v>
      </c>
      <c r="G6" s="6">
        <f>IF(A6="","",ROUND(D6+E6-F6,2))</f>
        <v>11.05</v>
      </c>
      <c r="H6" s="4" t="str">
        <f>IF(A6="","",Teachers!C3&amp;"")</f>
        <v>PayPal</v>
      </c>
      <c r="I6" s="7"/>
    </row>
    <row r="7" spans="1:9" x14ac:dyDescent="0.25">
      <c r="A7" s="4" t="str">
        <f>IF(Teachers!A4="","",Teachers!A4)</f>
        <v>James Okoro</v>
      </c>
      <c r="B7" s="4">
        <f>IF(A7="","",COUNTIFS(Classes!$B$2:$B$400,A7,Classes!$E$2:$E$400,"Completed")+COUNTIFS(Classes!$B$2:$B$400,A7,Classes!$E$2:$E$400,"Makeup completed")+COUNTIFS(Classes!$B$2:$B$400,A7,Classes!$E$2:$E$400,"Trial class"))</f>
        <v>3</v>
      </c>
      <c r="C7" s="4">
        <f>IF(A7="","",SUMIFS(Classes!$D$2:$D$400,Classes!$B$2:$B$400,A7,Classes!$J$2:$J$400,"&gt;0"))</f>
        <v>120</v>
      </c>
      <c r="D7" s="5">
        <f>IF(A7="","",SUMIFS(Classes!$J$2:$J$400,Classes!$B$2:$B$400,A7))</f>
        <v>20.53</v>
      </c>
      <c r="E7" s="5">
        <f>IF(A7="","",SUMIFS(Adjustments!$C$2:$C$60,Adjustments!$A$2:$A$60,A7))</f>
        <v>0</v>
      </c>
      <c r="F7" s="5">
        <f>IF(A7="","",N(Teachers!D4))</f>
        <v>1.5</v>
      </c>
      <c r="G7" s="6">
        <f>IF(A7="","",ROUND(D7+E7-F7,2))</f>
        <v>19.03</v>
      </c>
      <c r="H7" s="4" t="str">
        <f>IF(A7="","",Teachers!C4&amp;"")</f>
        <v>Bank transfer</v>
      </c>
      <c r="I7" s="7"/>
    </row>
    <row r="8" spans="1:9" x14ac:dyDescent="0.25">
      <c r="A8" s="4" t="str">
        <f>IF(Teachers!A5="","",Teachers!A5)</f>
        <v/>
      </c>
      <c r="B8" s="4" t="str">
        <f>IF(A8="","",COUNTIFS(Classes!$B$2:$B$400,A8,Classes!$E$2:$E$400,"Completed")+COUNTIFS(Classes!$B$2:$B$400,A8,Classes!$E$2:$E$400,"Makeup completed")+COUNTIFS(Classes!$B$2:$B$400,A8,Classes!$E$2:$E$400,"Trial class"))</f>
        <v/>
      </c>
      <c r="C8" s="4" t="str">
        <f>IF(A8="","",SUMIFS(Classes!$D$2:$D$400,Classes!$B$2:$B$400,A8,Classes!$J$2:$J$400,"&gt;0"))</f>
        <v/>
      </c>
      <c r="D8" s="5" t="str">
        <f>IF(A8="","",SUMIFS(Classes!$J$2:$J$400,Classes!$B$2:$B$400,A8))</f>
        <v/>
      </c>
      <c r="E8" s="5" t="str">
        <f>IF(A8="","",SUMIFS(Adjustments!$C$2:$C$60,Adjustments!$A$2:$A$60,A8))</f>
        <v/>
      </c>
      <c r="F8" s="5" t="str">
        <f>IF(A8="","",N(Teachers!D5))</f>
        <v/>
      </c>
      <c r="G8" s="6" t="str">
        <f>IF(A8="","",ROUND(D8+E8-F8,2))</f>
        <v/>
      </c>
      <c r="H8" s="4" t="str">
        <f>IF(A8="","",Teachers!C5&amp;"")</f>
        <v/>
      </c>
      <c r="I8" s="7"/>
    </row>
    <row r="9" spans="1:9" x14ac:dyDescent="0.25">
      <c r="A9" s="4" t="str">
        <f>IF(Teachers!A6="","",Teachers!A6)</f>
        <v/>
      </c>
      <c r="B9" s="4" t="str">
        <f>IF(A9="","",COUNTIFS(Classes!$B$2:$B$400,A9,Classes!$E$2:$E$400,"Completed")+COUNTIFS(Classes!$B$2:$B$400,A9,Classes!$E$2:$E$400,"Makeup completed")+COUNTIFS(Classes!$B$2:$B$400,A9,Classes!$E$2:$E$400,"Trial class"))</f>
        <v/>
      </c>
      <c r="C9" s="4" t="str">
        <f>IF(A9="","",SUMIFS(Classes!$D$2:$D$400,Classes!$B$2:$B$400,A9,Classes!$J$2:$J$400,"&gt;0"))</f>
        <v/>
      </c>
      <c r="D9" s="5" t="str">
        <f>IF(A9="","",SUMIFS(Classes!$J$2:$J$400,Classes!$B$2:$B$400,A9))</f>
        <v/>
      </c>
      <c r="E9" s="5" t="str">
        <f>IF(A9="","",SUMIFS(Adjustments!$C$2:$C$60,Adjustments!$A$2:$A$60,A9))</f>
        <v/>
      </c>
      <c r="F9" s="5" t="str">
        <f>IF(A9="","",N(Teachers!D6))</f>
        <v/>
      </c>
      <c r="G9" s="6" t="str">
        <f>IF(A9="","",ROUND(D9+E9-F9,2))</f>
        <v/>
      </c>
      <c r="H9" s="4" t="str">
        <f>IF(A9="","",Teachers!C6&amp;"")</f>
        <v/>
      </c>
      <c r="I9" s="7"/>
    </row>
    <row r="10" spans="1:9" x14ac:dyDescent="0.25">
      <c r="A10" s="4" t="str">
        <f>IF(Teachers!A7="","",Teachers!A7)</f>
        <v/>
      </c>
      <c r="B10" s="4" t="str">
        <f>IF(A10="","",COUNTIFS(Classes!$B$2:$B$400,A10,Classes!$E$2:$E$400,"Completed")+COUNTIFS(Classes!$B$2:$B$400,A10,Classes!$E$2:$E$400,"Makeup completed")+COUNTIFS(Classes!$B$2:$B$400,A10,Classes!$E$2:$E$400,"Trial class"))</f>
        <v/>
      </c>
      <c r="C10" s="4" t="str">
        <f>IF(A10="","",SUMIFS(Classes!$D$2:$D$400,Classes!$B$2:$B$400,A10,Classes!$J$2:$J$400,"&gt;0"))</f>
        <v/>
      </c>
      <c r="D10" s="5" t="str">
        <f>IF(A10="","",SUMIFS(Classes!$J$2:$J$400,Classes!$B$2:$B$400,A10))</f>
        <v/>
      </c>
      <c r="E10" s="5" t="str">
        <f>IF(A10="","",SUMIFS(Adjustments!$C$2:$C$60,Adjustments!$A$2:$A$60,A10))</f>
        <v/>
      </c>
      <c r="F10" s="5" t="str">
        <f>IF(A10="","",N(Teachers!D7))</f>
        <v/>
      </c>
      <c r="G10" s="6" t="str">
        <f>IF(A10="","",ROUND(D10+E10-F10,2))</f>
        <v/>
      </c>
      <c r="H10" s="4" t="str">
        <f>IF(A10="","",Teachers!C7&amp;"")</f>
        <v/>
      </c>
      <c r="I10" s="7"/>
    </row>
    <row r="11" spans="1:9" x14ac:dyDescent="0.25">
      <c r="A11" s="4" t="str">
        <f>IF(Teachers!A8="","",Teachers!A8)</f>
        <v/>
      </c>
      <c r="B11" s="4" t="str">
        <f>IF(A11="","",COUNTIFS(Classes!$B$2:$B$400,A11,Classes!$E$2:$E$400,"Completed")+COUNTIFS(Classes!$B$2:$B$400,A11,Classes!$E$2:$E$400,"Makeup completed")+COUNTIFS(Classes!$B$2:$B$400,A11,Classes!$E$2:$E$400,"Trial class"))</f>
        <v/>
      </c>
      <c r="C11" s="4" t="str">
        <f>IF(A11="","",SUMIFS(Classes!$D$2:$D$400,Classes!$B$2:$B$400,A11,Classes!$J$2:$J$400,"&gt;0"))</f>
        <v/>
      </c>
      <c r="D11" s="5" t="str">
        <f>IF(A11="","",SUMIFS(Classes!$J$2:$J$400,Classes!$B$2:$B$400,A11))</f>
        <v/>
      </c>
      <c r="E11" s="5" t="str">
        <f>IF(A11="","",SUMIFS(Adjustments!$C$2:$C$60,Adjustments!$A$2:$A$60,A11))</f>
        <v/>
      </c>
      <c r="F11" s="5" t="str">
        <f>IF(A11="","",N(Teachers!D8))</f>
        <v/>
      </c>
      <c r="G11" s="6" t="str">
        <f>IF(A11="","",ROUND(D11+E11-F11,2))</f>
        <v/>
      </c>
      <c r="H11" s="4" t="str">
        <f>IF(A11="","",Teachers!C8&amp;"")</f>
        <v/>
      </c>
      <c r="I11" s="7"/>
    </row>
    <row r="12" spans="1:9" x14ac:dyDescent="0.25">
      <c r="A12" s="4" t="str">
        <f>IF(Teachers!A9="","",Teachers!A9)</f>
        <v/>
      </c>
      <c r="B12" s="4" t="str">
        <f>IF(A12="","",COUNTIFS(Classes!$B$2:$B$400,A12,Classes!$E$2:$E$400,"Completed")+COUNTIFS(Classes!$B$2:$B$400,A12,Classes!$E$2:$E$400,"Makeup completed")+COUNTIFS(Classes!$B$2:$B$400,A12,Classes!$E$2:$E$400,"Trial class"))</f>
        <v/>
      </c>
      <c r="C12" s="4" t="str">
        <f>IF(A12="","",SUMIFS(Classes!$D$2:$D$400,Classes!$B$2:$B$400,A12,Classes!$J$2:$J$400,"&gt;0"))</f>
        <v/>
      </c>
      <c r="D12" s="5" t="str">
        <f>IF(A12="","",SUMIFS(Classes!$J$2:$J$400,Classes!$B$2:$B$400,A12))</f>
        <v/>
      </c>
      <c r="E12" s="5" t="str">
        <f>IF(A12="","",SUMIFS(Adjustments!$C$2:$C$60,Adjustments!$A$2:$A$60,A12))</f>
        <v/>
      </c>
      <c r="F12" s="5" t="str">
        <f>IF(A12="","",N(Teachers!D9))</f>
        <v/>
      </c>
      <c r="G12" s="6" t="str">
        <f>IF(A12="","",ROUND(D12+E12-F12,2))</f>
        <v/>
      </c>
      <c r="H12" s="4" t="str">
        <f>IF(A12="","",Teachers!C9&amp;"")</f>
        <v/>
      </c>
      <c r="I12" s="7"/>
    </row>
    <row r="13" spans="1:9" x14ac:dyDescent="0.25">
      <c r="A13" s="4" t="str">
        <f>IF(Teachers!A10="","",Teachers!A10)</f>
        <v/>
      </c>
      <c r="B13" s="4" t="str">
        <f>IF(A13="","",COUNTIFS(Classes!$B$2:$B$400,A13,Classes!$E$2:$E$400,"Completed")+COUNTIFS(Classes!$B$2:$B$400,A13,Classes!$E$2:$E$400,"Makeup completed")+COUNTIFS(Classes!$B$2:$B$400,A13,Classes!$E$2:$E$400,"Trial class"))</f>
        <v/>
      </c>
      <c r="C13" s="4" t="str">
        <f>IF(A13="","",SUMIFS(Classes!$D$2:$D$400,Classes!$B$2:$B$400,A13,Classes!$J$2:$J$400,"&gt;0"))</f>
        <v/>
      </c>
      <c r="D13" s="5" t="str">
        <f>IF(A13="","",SUMIFS(Classes!$J$2:$J$400,Classes!$B$2:$B$400,A13))</f>
        <v/>
      </c>
      <c r="E13" s="5" t="str">
        <f>IF(A13="","",SUMIFS(Adjustments!$C$2:$C$60,Adjustments!$A$2:$A$60,A13))</f>
        <v/>
      </c>
      <c r="F13" s="5" t="str">
        <f>IF(A13="","",N(Teachers!D10))</f>
        <v/>
      </c>
      <c r="G13" s="6" t="str">
        <f>IF(A13="","",ROUND(D13+E13-F13,2))</f>
        <v/>
      </c>
      <c r="H13" s="4" t="str">
        <f>IF(A13="","",Teachers!C10&amp;"")</f>
        <v/>
      </c>
      <c r="I13" s="7"/>
    </row>
    <row r="14" spans="1:9" x14ac:dyDescent="0.25">
      <c r="A14" s="4" t="str">
        <f>IF(Teachers!A11="","",Teachers!A11)</f>
        <v/>
      </c>
      <c r="B14" s="4" t="str">
        <f>IF(A14="","",COUNTIFS(Classes!$B$2:$B$400,A14,Classes!$E$2:$E$400,"Completed")+COUNTIFS(Classes!$B$2:$B$400,A14,Classes!$E$2:$E$400,"Makeup completed")+COUNTIFS(Classes!$B$2:$B$400,A14,Classes!$E$2:$E$400,"Trial class"))</f>
        <v/>
      </c>
      <c r="C14" s="4" t="str">
        <f>IF(A14="","",SUMIFS(Classes!$D$2:$D$400,Classes!$B$2:$B$400,A14,Classes!$J$2:$J$400,"&gt;0"))</f>
        <v/>
      </c>
      <c r="D14" s="5" t="str">
        <f>IF(A14="","",SUMIFS(Classes!$J$2:$J$400,Classes!$B$2:$B$400,A14))</f>
        <v/>
      </c>
      <c r="E14" s="5" t="str">
        <f>IF(A14="","",SUMIFS(Adjustments!$C$2:$C$60,Adjustments!$A$2:$A$60,A14))</f>
        <v/>
      </c>
      <c r="F14" s="5" t="str">
        <f>IF(A14="","",N(Teachers!D11))</f>
        <v/>
      </c>
      <c r="G14" s="6" t="str">
        <f>IF(A14="","",ROUND(D14+E14-F14,2))</f>
        <v/>
      </c>
      <c r="H14" s="4" t="str">
        <f>IF(A14="","",Teachers!C11&amp;"")</f>
        <v/>
      </c>
      <c r="I14" s="7"/>
    </row>
    <row r="15" spans="1:9" x14ac:dyDescent="0.25">
      <c r="A15" s="4" t="str">
        <f>IF(Teachers!A12="","",Teachers!A12)</f>
        <v/>
      </c>
      <c r="B15" s="4" t="str">
        <f>IF(A15="","",COUNTIFS(Classes!$B$2:$B$400,A15,Classes!$E$2:$E$400,"Completed")+COUNTIFS(Classes!$B$2:$B$400,A15,Classes!$E$2:$E$400,"Makeup completed")+COUNTIFS(Classes!$B$2:$B$400,A15,Classes!$E$2:$E$400,"Trial class"))</f>
        <v/>
      </c>
      <c r="C15" s="4" t="str">
        <f>IF(A15="","",SUMIFS(Classes!$D$2:$D$400,Classes!$B$2:$B$400,A15,Classes!$J$2:$J$400,"&gt;0"))</f>
        <v/>
      </c>
      <c r="D15" s="5" t="str">
        <f>IF(A15="","",SUMIFS(Classes!$J$2:$J$400,Classes!$B$2:$B$400,A15))</f>
        <v/>
      </c>
      <c r="E15" s="5" t="str">
        <f>IF(A15="","",SUMIFS(Adjustments!$C$2:$C$60,Adjustments!$A$2:$A$60,A15))</f>
        <v/>
      </c>
      <c r="F15" s="5" t="str">
        <f>IF(A15="","",N(Teachers!D12))</f>
        <v/>
      </c>
      <c r="G15" s="6" t="str">
        <f>IF(A15="","",ROUND(D15+E15-F15,2))</f>
        <v/>
      </c>
      <c r="H15" s="4" t="str">
        <f>IF(A15="","",Teachers!C12&amp;"")</f>
        <v/>
      </c>
      <c r="I15" s="7"/>
    </row>
    <row r="16" spans="1:9" x14ac:dyDescent="0.25">
      <c r="A16" s="4" t="str">
        <f>IF(Teachers!A13="","",Teachers!A13)</f>
        <v/>
      </c>
      <c r="B16" s="4" t="str">
        <f>IF(A16="","",COUNTIFS(Classes!$B$2:$B$400,A16,Classes!$E$2:$E$400,"Completed")+COUNTIFS(Classes!$B$2:$B$400,A16,Classes!$E$2:$E$400,"Makeup completed")+COUNTIFS(Classes!$B$2:$B$400,A16,Classes!$E$2:$E$400,"Trial class"))</f>
        <v/>
      </c>
      <c r="C16" s="4" t="str">
        <f>IF(A16="","",SUMIFS(Classes!$D$2:$D$400,Classes!$B$2:$B$400,A16,Classes!$J$2:$J$400,"&gt;0"))</f>
        <v/>
      </c>
      <c r="D16" s="5" t="str">
        <f>IF(A16="","",SUMIFS(Classes!$J$2:$J$400,Classes!$B$2:$B$400,A16))</f>
        <v/>
      </c>
      <c r="E16" s="5" t="str">
        <f>IF(A16="","",SUMIFS(Adjustments!$C$2:$C$60,Adjustments!$A$2:$A$60,A16))</f>
        <v/>
      </c>
      <c r="F16" s="5" t="str">
        <f>IF(A16="","",N(Teachers!D13))</f>
        <v/>
      </c>
      <c r="G16" s="6" t="str">
        <f>IF(A16="","",ROUND(D16+E16-F16,2))</f>
        <v/>
      </c>
      <c r="H16" s="4" t="str">
        <f>IF(A16="","",Teachers!C13&amp;"")</f>
        <v/>
      </c>
      <c r="I16" s="7"/>
    </row>
    <row r="17" spans="1:9" x14ac:dyDescent="0.25">
      <c r="A17" s="4" t="str">
        <f>IF(Teachers!A14="","",Teachers!A14)</f>
        <v/>
      </c>
      <c r="B17" s="4" t="str">
        <f>IF(A17="","",COUNTIFS(Classes!$B$2:$B$400,A17,Classes!$E$2:$E$400,"Completed")+COUNTIFS(Classes!$B$2:$B$400,A17,Classes!$E$2:$E$400,"Makeup completed")+COUNTIFS(Classes!$B$2:$B$400,A17,Classes!$E$2:$E$400,"Trial class"))</f>
        <v/>
      </c>
      <c r="C17" s="4" t="str">
        <f>IF(A17="","",SUMIFS(Classes!$D$2:$D$400,Classes!$B$2:$B$400,A17,Classes!$J$2:$J$400,"&gt;0"))</f>
        <v/>
      </c>
      <c r="D17" s="5" t="str">
        <f>IF(A17="","",SUMIFS(Classes!$J$2:$J$400,Classes!$B$2:$B$400,A17))</f>
        <v/>
      </c>
      <c r="E17" s="5" t="str">
        <f>IF(A17="","",SUMIFS(Adjustments!$C$2:$C$60,Adjustments!$A$2:$A$60,A17))</f>
        <v/>
      </c>
      <c r="F17" s="5" t="str">
        <f>IF(A17="","",N(Teachers!D14))</f>
        <v/>
      </c>
      <c r="G17" s="6" t="str">
        <f>IF(A17="","",ROUND(D17+E17-F17,2))</f>
        <v/>
      </c>
      <c r="H17" s="4" t="str">
        <f>IF(A17="","",Teachers!C14&amp;"")</f>
        <v/>
      </c>
      <c r="I17" s="7"/>
    </row>
    <row r="18" spans="1:9" x14ac:dyDescent="0.25">
      <c r="A18" s="4" t="str">
        <f>IF(Teachers!A15="","",Teachers!A15)</f>
        <v/>
      </c>
      <c r="B18" s="4" t="str">
        <f>IF(A18="","",COUNTIFS(Classes!$B$2:$B$400,A18,Classes!$E$2:$E$400,"Completed")+COUNTIFS(Classes!$B$2:$B$400,A18,Classes!$E$2:$E$400,"Makeup completed")+COUNTIFS(Classes!$B$2:$B$400,A18,Classes!$E$2:$E$400,"Trial class"))</f>
        <v/>
      </c>
      <c r="C18" s="4" t="str">
        <f>IF(A18="","",SUMIFS(Classes!$D$2:$D$400,Classes!$B$2:$B$400,A18,Classes!$J$2:$J$400,"&gt;0"))</f>
        <v/>
      </c>
      <c r="D18" s="5" t="str">
        <f>IF(A18="","",SUMIFS(Classes!$J$2:$J$400,Classes!$B$2:$B$400,A18))</f>
        <v/>
      </c>
      <c r="E18" s="5" t="str">
        <f>IF(A18="","",SUMIFS(Adjustments!$C$2:$C$60,Adjustments!$A$2:$A$60,A18))</f>
        <v/>
      </c>
      <c r="F18" s="5" t="str">
        <f>IF(A18="","",N(Teachers!D15))</f>
        <v/>
      </c>
      <c r="G18" s="6" t="str">
        <f>IF(A18="","",ROUND(D18+E18-F18,2))</f>
        <v/>
      </c>
      <c r="H18" s="4" t="str">
        <f>IF(A18="","",Teachers!C15&amp;"")</f>
        <v/>
      </c>
      <c r="I18" s="7"/>
    </row>
    <row r="19" spans="1:9" x14ac:dyDescent="0.25">
      <c r="A19" s="4" t="str">
        <f>IF(Teachers!A16="","",Teachers!A16)</f>
        <v/>
      </c>
      <c r="B19" s="4" t="str">
        <f>IF(A19="","",COUNTIFS(Classes!$B$2:$B$400,A19,Classes!$E$2:$E$400,"Completed")+COUNTIFS(Classes!$B$2:$B$400,A19,Classes!$E$2:$E$400,"Makeup completed")+COUNTIFS(Classes!$B$2:$B$400,A19,Classes!$E$2:$E$400,"Trial class"))</f>
        <v/>
      </c>
      <c r="C19" s="4" t="str">
        <f>IF(A19="","",SUMIFS(Classes!$D$2:$D$400,Classes!$B$2:$B$400,A19,Classes!$J$2:$J$400,"&gt;0"))</f>
        <v/>
      </c>
      <c r="D19" s="5" t="str">
        <f>IF(A19="","",SUMIFS(Classes!$J$2:$J$400,Classes!$B$2:$B$400,A19))</f>
        <v/>
      </c>
      <c r="E19" s="5" t="str">
        <f>IF(A19="","",SUMIFS(Adjustments!$C$2:$C$60,Adjustments!$A$2:$A$60,A19))</f>
        <v/>
      </c>
      <c r="F19" s="5" t="str">
        <f>IF(A19="","",N(Teachers!D16))</f>
        <v/>
      </c>
      <c r="G19" s="6" t="str">
        <f>IF(A19="","",ROUND(D19+E19-F19,2))</f>
        <v/>
      </c>
      <c r="H19" s="4" t="str">
        <f>IF(A19="","",Teachers!C16&amp;"")</f>
        <v/>
      </c>
      <c r="I19" s="7"/>
    </row>
    <row r="20" spans="1:9" x14ac:dyDescent="0.25">
      <c r="A20" s="4" t="str">
        <f>IF(Teachers!A17="","",Teachers!A17)</f>
        <v/>
      </c>
      <c r="B20" s="4" t="str">
        <f>IF(A20="","",COUNTIFS(Classes!$B$2:$B$400,A20,Classes!$E$2:$E$400,"Completed")+COUNTIFS(Classes!$B$2:$B$400,A20,Classes!$E$2:$E$400,"Makeup completed")+COUNTIFS(Classes!$B$2:$B$400,A20,Classes!$E$2:$E$400,"Trial class"))</f>
        <v/>
      </c>
      <c r="C20" s="4" t="str">
        <f>IF(A20="","",SUMIFS(Classes!$D$2:$D$400,Classes!$B$2:$B$400,A20,Classes!$J$2:$J$400,"&gt;0"))</f>
        <v/>
      </c>
      <c r="D20" s="5" t="str">
        <f>IF(A20="","",SUMIFS(Classes!$J$2:$J$400,Classes!$B$2:$B$400,A20))</f>
        <v/>
      </c>
      <c r="E20" s="5" t="str">
        <f>IF(A20="","",SUMIFS(Adjustments!$C$2:$C$60,Adjustments!$A$2:$A$60,A20))</f>
        <v/>
      </c>
      <c r="F20" s="5" t="str">
        <f>IF(A20="","",N(Teachers!D17))</f>
        <v/>
      </c>
      <c r="G20" s="6" t="str">
        <f>IF(A20="","",ROUND(D20+E20-F20,2))</f>
        <v/>
      </c>
      <c r="H20" s="4" t="str">
        <f>IF(A20="","",Teachers!C17&amp;"")</f>
        <v/>
      </c>
      <c r="I20" s="7"/>
    </row>
    <row r="21" spans="1:9" x14ac:dyDescent="0.25">
      <c r="A21" s="4" t="str">
        <f>IF(Teachers!A18="","",Teachers!A18)</f>
        <v/>
      </c>
      <c r="B21" s="4" t="str">
        <f>IF(A21="","",COUNTIFS(Classes!$B$2:$B$400,A21,Classes!$E$2:$E$400,"Completed")+COUNTIFS(Classes!$B$2:$B$400,A21,Classes!$E$2:$E$400,"Makeup completed")+COUNTIFS(Classes!$B$2:$B$400,A21,Classes!$E$2:$E$400,"Trial class"))</f>
        <v/>
      </c>
      <c r="C21" s="4" t="str">
        <f>IF(A21="","",SUMIFS(Classes!$D$2:$D$400,Classes!$B$2:$B$400,A21,Classes!$J$2:$J$400,"&gt;0"))</f>
        <v/>
      </c>
      <c r="D21" s="5" t="str">
        <f>IF(A21="","",SUMIFS(Classes!$J$2:$J$400,Classes!$B$2:$B$400,A21))</f>
        <v/>
      </c>
      <c r="E21" s="5" t="str">
        <f>IF(A21="","",SUMIFS(Adjustments!$C$2:$C$60,Adjustments!$A$2:$A$60,A21))</f>
        <v/>
      </c>
      <c r="F21" s="5" t="str">
        <f>IF(A21="","",N(Teachers!D18))</f>
        <v/>
      </c>
      <c r="G21" s="6" t="str">
        <f>IF(A21="","",ROUND(D21+E21-F21,2))</f>
        <v/>
      </c>
      <c r="H21" s="4" t="str">
        <f>IF(A21="","",Teachers!C18&amp;"")</f>
        <v/>
      </c>
      <c r="I21" s="7"/>
    </row>
    <row r="22" spans="1:9" x14ac:dyDescent="0.25">
      <c r="A22" s="4" t="str">
        <f>IF(Teachers!A19="","",Teachers!A19)</f>
        <v/>
      </c>
      <c r="B22" s="4" t="str">
        <f>IF(A22="","",COUNTIFS(Classes!$B$2:$B$400,A22,Classes!$E$2:$E$400,"Completed")+COUNTIFS(Classes!$B$2:$B$400,A22,Classes!$E$2:$E$400,"Makeup completed")+COUNTIFS(Classes!$B$2:$B$400,A22,Classes!$E$2:$E$400,"Trial class"))</f>
        <v/>
      </c>
      <c r="C22" s="4" t="str">
        <f>IF(A22="","",SUMIFS(Classes!$D$2:$D$400,Classes!$B$2:$B$400,A22,Classes!$J$2:$J$400,"&gt;0"))</f>
        <v/>
      </c>
      <c r="D22" s="5" t="str">
        <f>IF(A22="","",SUMIFS(Classes!$J$2:$J$400,Classes!$B$2:$B$400,A22))</f>
        <v/>
      </c>
      <c r="E22" s="5" t="str">
        <f>IF(A22="","",SUMIFS(Adjustments!$C$2:$C$60,Adjustments!$A$2:$A$60,A22))</f>
        <v/>
      </c>
      <c r="F22" s="5" t="str">
        <f>IF(A22="","",N(Teachers!D19))</f>
        <v/>
      </c>
      <c r="G22" s="6" t="str">
        <f>IF(A22="","",ROUND(D22+E22-F22,2))</f>
        <v/>
      </c>
      <c r="H22" s="4" t="str">
        <f>IF(A22="","",Teachers!C19&amp;"")</f>
        <v/>
      </c>
      <c r="I22" s="7"/>
    </row>
    <row r="23" spans="1:9" x14ac:dyDescent="0.25">
      <c r="A23" s="4" t="str">
        <f>IF(Teachers!A20="","",Teachers!A20)</f>
        <v/>
      </c>
      <c r="B23" s="4" t="str">
        <f>IF(A23="","",COUNTIFS(Classes!$B$2:$B$400,A23,Classes!$E$2:$E$400,"Completed")+COUNTIFS(Classes!$B$2:$B$400,A23,Classes!$E$2:$E$400,"Makeup completed")+COUNTIFS(Classes!$B$2:$B$400,A23,Classes!$E$2:$E$400,"Trial class"))</f>
        <v/>
      </c>
      <c r="C23" s="4" t="str">
        <f>IF(A23="","",SUMIFS(Classes!$D$2:$D$400,Classes!$B$2:$B$400,A23,Classes!$J$2:$J$400,"&gt;0"))</f>
        <v/>
      </c>
      <c r="D23" s="5" t="str">
        <f>IF(A23="","",SUMIFS(Classes!$J$2:$J$400,Classes!$B$2:$B$400,A23))</f>
        <v/>
      </c>
      <c r="E23" s="5" t="str">
        <f>IF(A23="","",SUMIFS(Adjustments!$C$2:$C$60,Adjustments!$A$2:$A$60,A23))</f>
        <v/>
      </c>
      <c r="F23" s="5" t="str">
        <f>IF(A23="","",N(Teachers!D20))</f>
        <v/>
      </c>
      <c r="G23" s="6" t="str">
        <f>IF(A23="","",ROUND(D23+E23-F23,2))</f>
        <v/>
      </c>
      <c r="H23" s="4" t="str">
        <f>IF(A23="","",Teachers!C20&amp;"")</f>
        <v/>
      </c>
      <c r="I23" s="7"/>
    </row>
    <row r="24" spans="1:9" x14ac:dyDescent="0.25">
      <c r="A24" s="4" t="str">
        <f>IF(Teachers!A21="","",Teachers!A21)</f>
        <v/>
      </c>
      <c r="B24" s="4" t="str">
        <f>IF(A24="","",COUNTIFS(Classes!$B$2:$B$400,A24,Classes!$E$2:$E$400,"Completed")+COUNTIFS(Classes!$B$2:$B$400,A24,Classes!$E$2:$E$400,"Makeup completed")+COUNTIFS(Classes!$B$2:$B$400,A24,Classes!$E$2:$E$400,"Trial class"))</f>
        <v/>
      </c>
      <c r="C24" s="4" t="str">
        <f>IF(A24="","",SUMIFS(Classes!$D$2:$D$400,Classes!$B$2:$B$400,A24,Classes!$J$2:$J$400,"&gt;0"))</f>
        <v/>
      </c>
      <c r="D24" s="5" t="str">
        <f>IF(A24="","",SUMIFS(Classes!$J$2:$J$400,Classes!$B$2:$B$400,A24))</f>
        <v/>
      </c>
      <c r="E24" s="5" t="str">
        <f>IF(A24="","",SUMIFS(Adjustments!$C$2:$C$60,Adjustments!$A$2:$A$60,A24))</f>
        <v/>
      </c>
      <c r="F24" s="5" t="str">
        <f>IF(A24="","",N(Teachers!D21))</f>
        <v/>
      </c>
      <c r="G24" s="6" t="str">
        <f>IF(A24="","",ROUND(D24+E24-F24,2))</f>
        <v/>
      </c>
      <c r="H24" s="4" t="str">
        <f>IF(A24="","",Teachers!C21&amp;"")</f>
        <v/>
      </c>
      <c r="I24" s="7"/>
    </row>
    <row r="25" spans="1:7" x14ac:dyDescent="0.25">
      <c r="A25" s="8" t="s">
        <v>11</v>
      </c>
      <c r="G25" s="9">
        <f>SUM(G5:G24)</f>
        <v>69.7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52" customWidth="1"/>
  </cols>
  <sheetData>
    <row r="1" spans="1:1" x14ac:dyDescent="0.25">
      <c r="A1" s="1" t="s">
        <v>12</v>
      </c>
    </row>
    <row r="2" spans="1:1" x14ac:dyDescent="0.25">
      <c r="A2" s="2" t="s">
        <v>13</v>
      </c>
    </row>
    <row r="4" ht="30" customHeight="1" spans="1:3" x14ac:dyDescent="0.25">
      <c r="A4" s="3" t="s">
        <v>14</v>
      </c>
      <c r="B4" s="3" t="s">
        <v>15</v>
      </c>
      <c r="C4" s="3" t="s">
        <v>16</v>
      </c>
    </row>
    <row r="5" spans="1:3" x14ac:dyDescent="0.25">
      <c r="A5" s="4" t="s">
        <v>17</v>
      </c>
      <c r="B5" s="10">
        <v>1</v>
      </c>
      <c r="C5" s="4" t="s">
        <v>18</v>
      </c>
    </row>
    <row r="6" spans="1:3" x14ac:dyDescent="0.25">
      <c r="A6" s="4" t="s">
        <v>19</v>
      </c>
      <c r="B6" s="10">
        <v>1</v>
      </c>
      <c r="C6" s="4" t="s">
        <v>20</v>
      </c>
    </row>
    <row r="7" spans="1:3" x14ac:dyDescent="0.25">
      <c r="A7" s="4" t="s">
        <v>21</v>
      </c>
      <c r="B7" s="10">
        <v>1</v>
      </c>
      <c r="C7" s="4" t="s">
        <v>22</v>
      </c>
    </row>
    <row r="8" spans="1:3" x14ac:dyDescent="0.25">
      <c r="A8" s="4" t="s">
        <v>23</v>
      </c>
      <c r="B8" s="10">
        <v>1</v>
      </c>
      <c r="C8" s="4" t="s">
        <v>24</v>
      </c>
    </row>
    <row r="9" spans="1:3" x14ac:dyDescent="0.25">
      <c r="A9" s="4" t="s">
        <v>25</v>
      </c>
      <c r="B9" s="10">
        <v>0.5</v>
      </c>
      <c r="C9" s="4" t="s">
        <v>26</v>
      </c>
    </row>
    <row r="10" spans="1:3" x14ac:dyDescent="0.25">
      <c r="A10" s="4" t="s">
        <v>27</v>
      </c>
      <c r="B10" s="10">
        <v>0</v>
      </c>
      <c r="C10" s="4" t="s">
        <v>28</v>
      </c>
    </row>
    <row r="11" spans="1:3" x14ac:dyDescent="0.25">
      <c r="A11" s="4" t="s">
        <v>29</v>
      </c>
      <c r="B11" s="10">
        <v>0</v>
      </c>
      <c r="C11" s="4" t="s">
        <v>30</v>
      </c>
    </row>
    <row r="12" spans="1:3" x14ac:dyDescent="0.25">
      <c r="A12" s="4" t="s">
        <v>31</v>
      </c>
      <c r="B12" s="10">
        <v>0</v>
      </c>
      <c r="C12" s="4" t="s">
        <v>32</v>
      </c>
    </row>
    <row r="14" ht="30" customHeight="1" spans="1:3" x14ac:dyDescent="0.25">
      <c r="A14" s="3" t="s">
        <v>33</v>
      </c>
      <c r="B14" s="3" t="s">
        <v>34</v>
      </c>
      <c r="C14" s="3" t="s">
        <v>16</v>
      </c>
    </row>
    <row r="15" spans="1:3" x14ac:dyDescent="0.25">
      <c r="A15" s="4" t="s">
        <v>35</v>
      </c>
      <c r="B15" s="11">
        <v>2</v>
      </c>
      <c r="C15" s="4" t="s">
        <v>36</v>
      </c>
    </row>
    <row r="16" spans="1:3" x14ac:dyDescent="0.25">
      <c r="A16" s="4" t="s">
        <v>37</v>
      </c>
      <c r="B16" s="11">
        <v>5</v>
      </c>
      <c r="C16" s="4" t="s">
        <v>38</v>
      </c>
    </row>
    <row r="17" spans="1:3" x14ac:dyDescent="0.25">
      <c r="A17" s="4" t="s">
        <v>39</v>
      </c>
      <c r="B17" s="10">
        <v>0.05</v>
      </c>
      <c r="C17" s="4" t="s">
        <v>40</v>
      </c>
    </row>
    <row r="18" spans="1:3" x14ac:dyDescent="0.25">
      <c r="A18" s="4" t="s">
        <v>41</v>
      </c>
      <c r="B18" s="4" t="s">
        <v>42</v>
      </c>
      <c r="C18" s="4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22" customWidth="1"/>
    <col min="4" max="4" width="18" customWidth="1"/>
    <col min="5" max="5" width="40" customWidth="1"/>
  </cols>
  <sheetData>
    <row r="1" ht="30" customHeight="1" spans="1:5" x14ac:dyDescent="0.25">
      <c r="A1" s="3" t="s">
        <v>2</v>
      </c>
      <c r="B1" s="3" t="s">
        <v>44</v>
      </c>
      <c r="C1" s="3" t="s">
        <v>9</v>
      </c>
      <c r="D1" s="3" t="s">
        <v>45</v>
      </c>
      <c r="E1" s="3" t="s">
        <v>46</v>
      </c>
    </row>
    <row r="2" spans="1:5" x14ac:dyDescent="0.25">
      <c r="A2" s="4" t="s">
        <v>47</v>
      </c>
      <c r="B2" s="5">
        <v>10</v>
      </c>
      <c r="C2" s="4" t="s">
        <v>48</v>
      </c>
      <c r="D2" s="5">
        <v>0</v>
      </c>
      <c r="E2" s="4" t="s">
        <v>49</v>
      </c>
    </row>
    <row r="3" spans="1:5" x14ac:dyDescent="0.25">
      <c r="A3" s="4" t="s">
        <v>50</v>
      </c>
      <c r="B3" s="5">
        <v>9</v>
      </c>
      <c r="C3" s="4" t="s">
        <v>51</v>
      </c>
      <c r="D3" s="5">
        <v>0</v>
      </c>
      <c r="E3" s="4" t="s">
        <v>49</v>
      </c>
    </row>
    <row r="4" spans="1:5" x14ac:dyDescent="0.25">
      <c r="A4" s="4" t="s">
        <v>52</v>
      </c>
      <c r="B4" s="5">
        <v>11</v>
      </c>
      <c r="C4" s="4" t="s">
        <v>53</v>
      </c>
      <c r="D4" s="5">
        <v>1.5</v>
      </c>
      <c r="E4" s="4" t="s">
        <v>49</v>
      </c>
    </row>
    <row r="5" spans="1:5" x14ac:dyDescent="0.25">
      <c r="A5" s="4"/>
      <c r="B5" s="5"/>
      <c r="C5" s="4"/>
      <c r="D5" s="5"/>
      <c r="E5" s="4"/>
    </row>
    <row r="6" spans="1:5" x14ac:dyDescent="0.25">
      <c r="A6" s="4"/>
      <c r="B6" s="5"/>
      <c r="C6" s="4"/>
      <c r="D6" s="5"/>
      <c r="E6" s="4"/>
    </row>
    <row r="7" spans="1:5" x14ac:dyDescent="0.25">
      <c r="A7" s="4"/>
      <c r="B7" s="5"/>
      <c r="C7" s="4"/>
      <c r="D7" s="5"/>
      <c r="E7" s="4"/>
    </row>
    <row r="8" spans="1:5" x14ac:dyDescent="0.25">
      <c r="A8" s="4"/>
      <c r="B8" s="5"/>
      <c r="C8" s="4"/>
      <c r="D8" s="5"/>
      <c r="E8" s="4"/>
    </row>
    <row r="9" spans="1:5" x14ac:dyDescent="0.25">
      <c r="A9" s="4"/>
      <c r="B9" s="5"/>
      <c r="C9" s="4"/>
      <c r="D9" s="5"/>
      <c r="E9" s="4"/>
    </row>
    <row r="10" spans="1:5" x14ac:dyDescent="0.25">
      <c r="A10" s="4"/>
      <c r="B10" s="5"/>
      <c r="C10" s="4"/>
      <c r="D10" s="5"/>
      <c r="E10" s="4"/>
    </row>
    <row r="11" spans="1:5" x14ac:dyDescent="0.25">
      <c r="A11" s="4"/>
      <c r="B11" s="5"/>
      <c r="C11" s="4"/>
      <c r="D11" s="5"/>
      <c r="E11" s="4"/>
    </row>
    <row r="12" spans="1:5" x14ac:dyDescent="0.25">
      <c r="A12" s="4"/>
      <c r="B12" s="5"/>
      <c r="C12" s="4"/>
      <c r="D12" s="5"/>
      <c r="E12" s="4"/>
    </row>
    <row r="13" spans="1:5" x14ac:dyDescent="0.25">
      <c r="A13" s="4"/>
      <c r="B13" s="5"/>
      <c r="C13" s="4"/>
      <c r="D13" s="5"/>
      <c r="E13" s="4"/>
    </row>
    <row r="14" spans="1:5" x14ac:dyDescent="0.25">
      <c r="A14" s="4"/>
      <c r="B14" s="5"/>
      <c r="C14" s="4"/>
      <c r="D14" s="5"/>
      <c r="E14" s="4"/>
    </row>
    <row r="15" spans="1:5" x14ac:dyDescent="0.25">
      <c r="A15" s="4"/>
      <c r="B15" s="5"/>
      <c r="C15" s="4"/>
      <c r="D15" s="5"/>
      <c r="E15" s="4"/>
    </row>
    <row r="16" spans="1:5" x14ac:dyDescent="0.25">
      <c r="A16" s="4"/>
      <c r="B16" s="5"/>
      <c r="C16" s="4"/>
      <c r="D16" s="5"/>
      <c r="E16" s="4"/>
    </row>
    <row r="17" spans="1:5" x14ac:dyDescent="0.25">
      <c r="A17" s="4"/>
      <c r="B17" s="5"/>
      <c r="C17" s="4"/>
      <c r="D17" s="5"/>
      <c r="E17" s="4"/>
    </row>
    <row r="18" spans="1:5" x14ac:dyDescent="0.25">
      <c r="A18" s="4"/>
      <c r="B18" s="5"/>
      <c r="C18" s="4"/>
      <c r="D18" s="5"/>
      <c r="E18" s="4"/>
    </row>
    <row r="19" spans="1:5" x14ac:dyDescent="0.25">
      <c r="A19" s="4"/>
      <c r="B19" s="5"/>
      <c r="C19" s="4"/>
      <c r="D19" s="5"/>
      <c r="E19" s="4"/>
    </row>
    <row r="20" spans="1:5" x14ac:dyDescent="0.25">
      <c r="A20" s="4"/>
      <c r="B20" s="5"/>
      <c r="C20" s="4"/>
      <c r="D20" s="5"/>
      <c r="E20" s="4"/>
    </row>
    <row r="21" spans="1:5" x14ac:dyDescent="0.25">
      <c r="A21" s="4"/>
      <c r="B21" s="5"/>
      <c r="C21" s="4"/>
      <c r="D21" s="5"/>
      <c r="E21" s="4"/>
    </row>
  </sheetData>
  <dataValidations count="2">
    <dataValidation type="list" allowBlank="1" sqref="C10:C21">
      <formula1>"Wise (wise.com),PayPal,Bank transfer,Payoneer,Cash,Other"</formula1>
    </dataValidation>
    <dataValidation type="list" allowBlank="1" sqref="C2:C21">
      <formula1>"Wise (wise.com),PayPal,Bank transfer,Payoneer,Cash,Other"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0" customWidth="1"/>
    <col min="4" max="4" width="10" customWidth="1"/>
    <col min="5" max="5" width="32" customWidth="1"/>
    <col min="6" max="6" width="14" customWidth="1"/>
    <col min="7" max="10" width="12" customWidth="1"/>
  </cols>
  <sheetData>
    <row r="1" ht="30" customHeight="1" spans="1:10" x14ac:dyDescent="0.25">
      <c r="A1" s="3" t="s">
        <v>54</v>
      </c>
      <c r="B1" s="3" t="s">
        <v>2</v>
      </c>
      <c r="C1" s="3" t="s">
        <v>55</v>
      </c>
      <c r="D1" s="3" t="s">
        <v>56</v>
      </c>
      <c r="E1" s="3" t="s">
        <v>57</v>
      </c>
      <c r="F1" s="3" t="s">
        <v>58</v>
      </c>
      <c r="G1" s="3" t="s">
        <v>59</v>
      </c>
      <c r="H1" s="3" t="s">
        <v>60</v>
      </c>
      <c r="I1" s="3" t="s">
        <v>61</v>
      </c>
      <c r="J1" s="3" t="s">
        <v>62</v>
      </c>
    </row>
    <row r="2" spans="1:10" x14ac:dyDescent="0.25">
      <c r="A2" s="7">
        <v>46296</v>
      </c>
      <c r="B2" s="4" t="s">
        <v>47</v>
      </c>
      <c r="C2" s="4" t="s">
        <v>63</v>
      </c>
      <c r="D2" s="4">
        <v>30</v>
      </c>
      <c r="E2" s="4" t="s">
        <v>17</v>
      </c>
      <c r="F2" s="4">
        <v>0</v>
      </c>
      <c r="G2" s="12">
        <f>IF(B2="","",IFERROR(ROUND(INDEX(Teachers!$B$2:$B$21,MATCH(B2,Teachers!$A$2:$A$21,0))*D2/60,2),0))</f>
        <v>5</v>
      </c>
      <c r="H2" s="13">
        <f>IF(B2="","",IFERROR(INDEX('Pay rules'!$B$5:$B$12,MATCH(E2,'Pay rules'!$A$5:$A$12,0)),0))</f>
        <v>1</v>
      </c>
      <c r="I2" s="12">
        <f>IF(B2="","",IF(AND(OR(E2="Completed",E2="Makeup completed",E2="Trial class"),N(F2)&gt;'Pay rules'!$B$15),ROUND(IF(F2&lt;='Pay rules'!$B$16,G2*'Pay rules'!$B$17,G2*F2/D2),2),0))</f>
        <v>0</v>
      </c>
      <c r="J2" s="12">
        <f>IF(B2="","",ROUND(G2*H2-I2,2))</f>
        <v>5</v>
      </c>
    </row>
    <row r="3" spans="1:10" x14ac:dyDescent="0.25">
      <c r="A3" s="7">
        <v>46296</v>
      </c>
      <c r="B3" s="4" t="s">
        <v>47</v>
      </c>
      <c r="C3" s="4" t="s">
        <v>64</v>
      </c>
      <c r="D3" s="4">
        <v>45</v>
      </c>
      <c r="E3" s="4" t="s">
        <v>17</v>
      </c>
      <c r="F3" s="4">
        <v>3</v>
      </c>
      <c r="G3" s="12">
        <f>IF(B3="","",IFERROR(ROUND(INDEX(Teachers!$B$2:$B$21,MATCH(B3,Teachers!$A$2:$A$21,0))*D3/60,2),0))</f>
        <v>7.5</v>
      </c>
      <c r="H3" s="13">
        <f>IF(B3="","",IFERROR(INDEX('Pay rules'!$B$5:$B$12,MATCH(E3,'Pay rules'!$A$5:$A$12,0)),0))</f>
        <v>1</v>
      </c>
      <c r="I3" s="12">
        <f>IF(B3="","",IF(AND(OR(E3="Completed",E3="Makeup completed",E3="Trial class"),N(F3)&gt;'Pay rules'!$B$15),ROUND(IF(F3&lt;='Pay rules'!$B$16,G3*'Pay rules'!$B$17,G3*F3/D3),2),0))</f>
        <v>0.38</v>
      </c>
      <c r="J3" s="12">
        <f>IF(B3="","",ROUND(G3*H3-I3,2))</f>
        <v>7.12</v>
      </c>
    </row>
    <row r="4" spans="1:10" x14ac:dyDescent="0.25">
      <c r="A4" s="7">
        <v>46297</v>
      </c>
      <c r="B4" s="4" t="s">
        <v>50</v>
      </c>
      <c r="C4" s="4" t="s">
        <v>65</v>
      </c>
      <c r="D4" s="4">
        <v>45</v>
      </c>
      <c r="E4" s="4" t="s">
        <v>17</v>
      </c>
      <c r="F4" s="4">
        <v>0</v>
      </c>
      <c r="G4" s="12">
        <f>IF(B4="","",IFERROR(ROUND(INDEX(Teachers!$B$2:$B$21,MATCH(B4,Teachers!$A$2:$A$21,0))*D4/60,2),0))</f>
        <v>6.75</v>
      </c>
      <c r="H4" s="13">
        <f>IF(B4="","",IFERROR(INDEX('Pay rules'!$B$5:$B$12,MATCH(E4,'Pay rules'!$A$5:$A$12,0)),0))</f>
        <v>1</v>
      </c>
      <c r="I4" s="12">
        <f>IF(B4="","",IF(AND(OR(E4="Completed",E4="Makeup completed",E4="Trial class"),N(F4)&gt;'Pay rules'!$B$15),ROUND(IF(F4&lt;='Pay rules'!$B$16,G4*'Pay rules'!$B$17,G4*F4/D4),2),0))</f>
        <v>0</v>
      </c>
      <c r="J4" s="12">
        <f>IF(B4="","",ROUND(G4*H4-I4,2))</f>
        <v>6.75</v>
      </c>
    </row>
    <row r="5" spans="1:10" x14ac:dyDescent="0.25">
      <c r="A5" s="7">
        <v>46297</v>
      </c>
      <c r="B5" s="4" t="s">
        <v>50</v>
      </c>
      <c r="C5" s="4" t="s">
        <v>66</v>
      </c>
      <c r="D5" s="4">
        <v>60</v>
      </c>
      <c r="E5" s="4" t="s">
        <v>23</v>
      </c>
      <c r="F5" s="4">
        <v>0</v>
      </c>
      <c r="G5" s="12">
        <f>IF(B5="","",IFERROR(ROUND(INDEX(Teachers!$B$2:$B$21,MATCH(B5,Teachers!$A$2:$A$21,0))*D5/60,2),0))</f>
        <v>9</v>
      </c>
      <c r="H5" s="13">
        <f>IF(B5="","",IFERROR(INDEX('Pay rules'!$B$5:$B$12,MATCH(E5,'Pay rules'!$A$5:$A$12,0)),0))</f>
        <v>1</v>
      </c>
      <c r="I5" s="12">
        <f>IF(B5="","",IF(AND(OR(E5="Completed",E5="Makeup completed",E5="Trial class"),N(F5)&gt;'Pay rules'!$B$15),ROUND(IF(F5&lt;='Pay rules'!$B$16,G5*'Pay rules'!$B$17,G5*F5/D5),2),0))</f>
        <v>0</v>
      </c>
      <c r="J5" s="12">
        <f>IF(B5="","",ROUND(G5*H5-I5,2))</f>
        <v>9</v>
      </c>
    </row>
    <row r="6" spans="1:10" x14ac:dyDescent="0.25">
      <c r="A6" s="7">
        <v>46298</v>
      </c>
      <c r="B6" s="4" t="s">
        <v>52</v>
      </c>
      <c r="C6" s="4" t="s">
        <v>67</v>
      </c>
      <c r="D6" s="4">
        <v>30</v>
      </c>
      <c r="E6" s="4" t="s">
        <v>17</v>
      </c>
      <c r="F6" s="4">
        <v>8</v>
      </c>
      <c r="G6" s="12">
        <f>IF(B6="","",IFERROR(ROUND(INDEX(Teachers!$B$2:$B$21,MATCH(B6,Teachers!$A$2:$A$21,0))*D6/60,2),0))</f>
        <v>5.5</v>
      </c>
      <c r="H6" s="13">
        <f>IF(B6="","",IFERROR(INDEX('Pay rules'!$B$5:$B$12,MATCH(E6,'Pay rules'!$A$5:$A$12,0)),0))</f>
        <v>1</v>
      </c>
      <c r="I6" s="12">
        <f>IF(B6="","",IF(AND(OR(E6="Completed",E6="Makeup completed",E6="Trial class"),N(F6)&gt;'Pay rules'!$B$15),ROUND(IF(F6&lt;='Pay rules'!$B$16,G6*'Pay rules'!$B$17,G6*F6/D6),2),0))</f>
        <v>1.47</v>
      </c>
      <c r="J6" s="12">
        <f>IF(B6="","",ROUND(G6*H6-I6,2))</f>
        <v>4.03</v>
      </c>
    </row>
    <row r="7" spans="1:10" x14ac:dyDescent="0.25">
      <c r="A7" s="7">
        <v>46300</v>
      </c>
      <c r="B7" s="4" t="s">
        <v>47</v>
      </c>
      <c r="C7" s="4" t="s">
        <v>63</v>
      </c>
      <c r="D7" s="4">
        <v>30</v>
      </c>
      <c r="E7" s="4" t="s">
        <v>25</v>
      </c>
      <c r="F7" s="4">
        <v>0</v>
      </c>
      <c r="G7" s="12">
        <f>IF(B7="","",IFERROR(ROUND(INDEX(Teachers!$B$2:$B$21,MATCH(B7,Teachers!$A$2:$A$21,0))*D7/60,2),0))</f>
        <v>5</v>
      </c>
      <c r="H7" s="13">
        <f>IF(B7="","",IFERROR(INDEX('Pay rules'!$B$5:$B$12,MATCH(E7,'Pay rules'!$A$5:$A$12,0)),0))</f>
        <v>0.5</v>
      </c>
      <c r="I7" s="12">
        <f>IF(B7="","",IF(AND(OR(E7="Completed",E7="Makeup completed",E7="Trial class"),N(F7)&gt;'Pay rules'!$B$15),ROUND(IF(F7&lt;='Pay rules'!$B$16,G7*'Pay rules'!$B$17,G7*F7/D7),2),0))</f>
        <v>0</v>
      </c>
      <c r="J7" s="12">
        <f>IF(B7="","",ROUND(G7*H7-I7,2))</f>
        <v>2.5</v>
      </c>
    </row>
    <row r="8" spans="1:10" x14ac:dyDescent="0.25">
      <c r="A8" s="7">
        <v>46300</v>
      </c>
      <c r="B8" s="4" t="s">
        <v>52</v>
      </c>
      <c r="C8" s="4" t="s">
        <v>68</v>
      </c>
      <c r="D8" s="4">
        <v>60</v>
      </c>
      <c r="E8" s="4" t="s">
        <v>17</v>
      </c>
      <c r="F8" s="4">
        <v>0</v>
      </c>
      <c r="G8" s="12">
        <f>IF(B8="","",IFERROR(ROUND(INDEX(Teachers!$B$2:$B$21,MATCH(B8,Teachers!$A$2:$A$21,0))*D8/60,2),0))</f>
        <v>11</v>
      </c>
      <c r="H8" s="13">
        <f>IF(B8="","",IFERROR(INDEX('Pay rules'!$B$5:$B$12,MATCH(E8,'Pay rules'!$A$5:$A$12,0)),0))</f>
        <v>1</v>
      </c>
      <c r="I8" s="12">
        <f>IF(B8="","",IF(AND(OR(E8="Completed",E8="Makeup completed",E8="Trial class"),N(F8)&gt;'Pay rules'!$B$15),ROUND(IF(F8&lt;='Pay rules'!$B$16,G8*'Pay rules'!$B$17,G8*F8/D8),2),0))</f>
        <v>0</v>
      </c>
      <c r="J8" s="12">
        <f>IF(B8="","",ROUND(G8*H8-I8,2))</f>
        <v>11</v>
      </c>
    </row>
    <row r="9" spans="1:10" x14ac:dyDescent="0.25">
      <c r="A9" s="7">
        <v>46301</v>
      </c>
      <c r="B9" s="4" t="s">
        <v>50</v>
      </c>
      <c r="C9" s="4" t="s">
        <v>65</v>
      </c>
      <c r="D9" s="4">
        <v>45</v>
      </c>
      <c r="E9" s="4" t="s">
        <v>29</v>
      </c>
      <c r="F9" s="4">
        <v>0</v>
      </c>
      <c r="G9" s="12">
        <f>IF(B9="","",IFERROR(ROUND(INDEX(Teachers!$B$2:$B$21,MATCH(B9,Teachers!$A$2:$A$21,0))*D9/60,2),0))</f>
        <v>6.75</v>
      </c>
      <c r="H9" s="13">
        <f>IF(B9="","",IFERROR(INDEX('Pay rules'!$B$5:$B$12,MATCH(E9,'Pay rules'!$A$5:$A$12,0)),0))</f>
        <v>0</v>
      </c>
      <c r="I9" s="12">
        <f>IF(B9="","",IF(AND(OR(E9="Completed",E9="Makeup completed",E9="Trial class"),N(F9)&gt;'Pay rules'!$B$15),ROUND(IF(F9&lt;='Pay rules'!$B$16,G9*'Pay rules'!$B$17,G9*F9/D9),2),0))</f>
        <v>0</v>
      </c>
      <c r="J9" s="12">
        <f>IF(B9="","",ROUND(G9*H9-I9,2))</f>
        <v>0</v>
      </c>
    </row>
    <row r="10" spans="1:10" x14ac:dyDescent="0.25">
      <c r="A10" s="7">
        <v>46302</v>
      </c>
      <c r="B10" s="4" t="s">
        <v>47</v>
      </c>
      <c r="C10" s="4" t="s">
        <v>64</v>
      </c>
      <c r="D10" s="4">
        <v>45</v>
      </c>
      <c r="E10" s="4" t="s">
        <v>17</v>
      </c>
      <c r="F10" s="4">
        <v>1</v>
      </c>
      <c r="G10" s="12">
        <f>IF(B10="","",IFERROR(ROUND(INDEX(Teachers!$B$2:$B$21,MATCH(B10,Teachers!$A$2:$A$21,0))*D10/60,2),0))</f>
        <v>7.5</v>
      </c>
      <c r="H10" s="13">
        <f>IF(B10="","",IFERROR(INDEX('Pay rules'!$B$5:$B$12,MATCH(E10,'Pay rules'!$A$5:$A$12,0)),0))</f>
        <v>1</v>
      </c>
      <c r="I10" s="12">
        <f>IF(B10="","",IF(AND(OR(E10="Completed",E10="Makeup completed",E10="Trial class"),N(F10)&gt;'Pay rules'!$B$15),ROUND(IF(F10&lt;='Pay rules'!$B$16,G10*'Pay rules'!$B$17,G10*F10/D10),2),0))</f>
        <v>0</v>
      </c>
      <c r="J10" s="12">
        <f>IF(B10="","",ROUND(G10*H10-I10,2))</f>
        <v>7.5</v>
      </c>
    </row>
    <row r="11" spans="1:10" x14ac:dyDescent="0.25">
      <c r="A11" s="7">
        <v>46303</v>
      </c>
      <c r="B11" s="4" t="s">
        <v>50</v>
      </c>
      <c r="C11" s="4" t="s">
        <v>65</v>
      </c>
      <c r="D11" s="4">
        <v>45</v>
      </c>
      <c r="E11" s="4" t="s">
        <v>19</v>
      </c>
      <c r="F11" s="4">
        <v>0</v>
      </c>
      <c r="G11" s="12">
        <f>IF(B11="","",IFERROR(ROUND(INDEX(Teachers!$B$2:$B$21,MATCH(B11,Teachers!$A$2:$A$21,0))*D11/60,2),0))</f>
        <v>6.75</v>
      </c>
      <c r="H11" s="13">
        <f>IF(B11="","",IFERROR(INDEX('Pay rules'!$B$5:$B$12,MATCH(E11,'Pay rules'!$A$5:$A$12,0)),0))</f>
        <v>1</v>
      </c>
      <c r="I11" s="12">
        <f>IF(B11="","",IF(AND(OR(E11="Completed",E11="Makeup completed",E11="Trial class"),N(F11)&gt;'Pay rules'!$B$15),ROUND(IF(F11&lt;='Pay rules'!$B$16,G11*'Pay rules'!$B$17,G11*F11/D11),2),0))</f>
        <v>0</v>
      </c>
      <c r="J11" s="12">
        <f>IF(B11="","",ROUND(G11*H11-I11,2))</f>
        <v>6.75</v>
      </c>
    </row>
    <row r="12" spans="1:10" x14ac:dyDescent="0.25">
      <c r="A12" s="7">
        <v>46303</v>
      </c>
      <c r="B12" s="4" t="s">
        <v>52</v>
      </c>
      <c r="C12" s="4" t="s">
        <v>67</v>
      </c>
      <c r="D12" s="4">
        <v>30</v>
      </c>
      <c r="E12" s="4" t="s">
        <v>27</v>
      </c>
      <c r="F12" s="4">
        <v>0</v>
      </c>
      <c r="G12" s="12">
        <f>IF(B12="","",IFERROR(ROUND(INDEX(Teachers!$B$2:$B$21,MATCH(B12,Teachers!$A$2:$A$21,0))*D12/60,2),0))</f>
        <v>5.5</v>
      </c>
      <c r="H12" s="13">
        <f>IF(B12="","",IFERROR(INDEX('Pay rules'!$B$5:$B$12,MATCH(E12,'Pay rules'!$A$5:$A$12,0)),0))</f>
        <v>0</v>
      </c>
      <c r="I12" s="12">
        <f>IF(B12="","",IF(AND(OR(E12="Completed",E12="Makeup completed",E12="Trial class"),N(F12)&gt;'Pay rules'!$B$15),ROUND(IF(F12&lt;='Pay rules'!$B$16,G12*'Pay rules'!$B$17,G12*F12/D12),2),0))</f>
        <v>0</v>
      </c>
      <c r="J12" s="12">
        <f>IF(B12="","",ROUND(G12*H12-I12,2))</f>
        <v>0</v>
      </c>
    </row>
    <row r="13" spans="1:10" x14ac:dyDescent="0.25">
      <c r="A13" s="7">
        <v>46304</v>
      </c>
      <c r="B13" s="4" t="s">
        <v>52</v>
      </c>
      <c r="C13" s="4" t="s">
        <v>69</v>
      </c>
      <c r="D13" s="4">
        <v>30</v>
      </c>
      <c r="E13" s="4" t="s">
        <v>21</v>
      </c>
      <c r="F13" s="4">
        <v>0</v>
      </c>
      <c r="G13" s="12">
        <f>IF(B13="","",IFERROR(ROUND(INDEX(Teachers!$B$2:$B$21,MATCH(B13,Teachers!$A$2:$A$21,0))*D13/60,2),0))</f>
        <v>5.5</v>
      </c>
      <c r="H13" s="13">
        <f>IF(B13="","",IFERROR(INDEX('Pay rules'!$B$5:$B$12,MATCH(E13,'Pay rules'!$A$5:$A$12,0)),0))</f>
        <v>1</v>
      </c>
      <c r="I13" s="12">
        <f>IF(B13="","",IF(AND(OR(E13="Completed",E13="Makeup completed",E13="Trial class"),N(F13)&gt;'Pay rules'!$B$15),ROUND(IF(F13&lt;='Pay rules'!$B$16,G13*'Pay rules'!$B$17,G13*F13/D13),2),0))</f>
        <v>0</v>
      </c>
      <c r="J13" s="12">
        <f>IF(B13="","",ROUND(G13*H13-I13,2))</f>
        <v>5.5</v>
      </c>
    </row>
    <row r="14" spans="1:10" x14ac:dyDescent="0.25">
      <c r="A14" s="7">
        <v>46305</v>
      </c>
      <c r="B14" s="4" t="s">
        <v>47</v>
      </c>
      <c r="C14" s="4" t="s">
        <v>63</v>
      </c>
      <c r="D14" s="4">
        <v>30</v>
      </c>
      <c r="E14" s="4" t="s">
        <v>17</v>
      </c>
      <c r="F14" s="4">
        <v>0</v>
      </c>
      <c r="G14" s="12">
        <f>IF(B14="","",IFERROR(ROUND(INDEX(Teachers!$B$2:$B$21,MATCH(B14,Teachers!$A$2:$A$21,0))*D14/60,2),0))</f>
        <v>5</v>
      </c>
      <c r="H14" s="13">
        <f>IF(B14="","",IFERROR(INDEX('Pay rules'!$B$5:$B$12,MATCH(E14,'Pay rules'!$A$5:$A$12,0)),0))</f>
        <v>1</v>
      </c>
      <c r="I14" s="12">
        <f>IF(B14="","",IF(AND(OR(E14="Completed",E14="Makeup completed",E14="Trial class"),N(F14)&gt;'Pay rules'!$B$15),ROUND(IF(F14&lt;='Pay rules'!$B$16,G14*'Pay rules'!$B$17,G14*F14/D14),2),0))</f>
        <v>0</v>
      </c>
      <c r="J14" s="12">
        <f>IF(B14="","",ROUND(G14*H14-I14,2))</f>
        <v>5</v>
      </c>
    </row>
    <row r="15" spans="1:10" x14ac:dyDescent="0.25">
      <c r="A15" s="7">
        <v>46307</v>
      </c>
      <c r="B15" s="4" t="s">
        <v>50</v>
      </c>
      <c r="C15" s="4" t="s">
        <v>66</v>
      </c>
      <c r="D15" s="4">
        <v>60</v>
      </c>
      <c r="E15" s="4" t="s">
        <v>17</v>
      </c>
      <c r="F15" s="4">
        <v>4</v>
      </c>
      <c r="G15" s="12">
        <f>IF(B15="","",IFERROR(ROUND(INDEX(Teachers!$B$2:$B$21,MATCH(B15,Teachers!$A$2:$A$21,0))*D15/60,2),0))</f>
        <v>9</v>
      </c>
      <c r="H15" s="13">
        <f>IF(B15="","",IFERROR(INDEX('Pay rules'!$B$5:$B$12,MATCH(E15,'Pay rules'!$A$5:$A$12,0)),0))</f>
        <v>1</v>
      </c>
      <c r="I15" s="12">
        <f>IF(B15="","",IF(AND(OR(E15="Completed",E15="Makeup completed",E15="Trial class"),N(F15)&gt;'Pay rules'!$B$15),ROUND(IF(F15&lt;='Pay rules'!$B$16,G15*'Pay rules'!$B$17,G15*F15/D15),2),0))</f>
        <v>0.45</v>
      </c>
      <c r="J15" s="12">
        <f>IF(B15="","",ROUND(G15*H15-I15,2))</f>
        <v>8.55</v>
      </c>
    </row>
    <row r="16" spans="1:10" x14ac:dyDescent="0.25">
      <c r="A16" s="7">
        <v>46307</v>
      </c>
      <c r="B16" s="4" t="s">
        <v>52</v>
      </c>
      <c r="C16" s="4" t="s">
        <v>68</v>
      </c>
      <c r="D16" s="4">
        <v>60</v>
      </c>
      <c r="E16" s="4" t="s">
        <v>31</v>
      </c>
      <c r="F16" s="4">
        <v>0</v>
      </c>
      <c r="G16" s="12">
        <f>IF(B16="","",IFERROR(ROUND(INDEX(Teachers!$B$2:$B$21,MATCH(B16,Teachers!$A$2:$A$21,0))*D16/60,2),0))</f>
        <v>11</v>
      </c>
      <c r="H16" s="13">
        <f>IF(B16="","",IFERROR(INDEX('Pay rules'!$B$5:$B$12,MATCH(E16,'Pay rules'!$A$5:$A$12,0)),0))</f>
        <v>0</v>
      </c>
      <c r="I16" s="12">
        <f>IF(B16="","",IF(AND(OR(E16="Completed",E16="Makeup completed",E16="Trial class"),N(F16)&gt;'Pay rules'!$B$15),ROUND(IF(F16&lt;='Pay rules'!$B$16,G16*'Pay rules'!$B$17,G16*F16/D16),2),0))</f>
        <v>0</v>
      </c>
      <c r="J16" s="12">
        <f>IF(B16="","",ROUND(G16*H16-I16,2))</f>
        <v>0</v>
      </c>
    </row>
    <row r="17" spans="1:10" x14ac:dyDescent="0.25">
      <c r="A17" s="7">
        <v>46308</v>
      </c>
      <c r="B17" s="4" t="s">
        <v>47</v>
      </c>
      <c r="C17" s="4" t="s">
        <v>64</v>
      </c>
      <c r="D17" s="4">
        <v>45</v>
      </c>
      <c r="E17" s="4" t="s">
        <v>17</v>
      </c>
      <c r="F17" s="4">
        <v>0</v>
      </c>
      <c r="G17" s="12">
        <f>IF(B17="","",IFERROR(ROUND(INDEX(Teachers!$B$2:$B$21,MATCH(B17,Teachers!$A$2:$A$21,0))*D17/60,2),0))</f>
        <v>7.5</v>
      </c>
      <c r="H17" s="13">
        <f>IF(B17="","",IFERROR(INDEX('Pay rules'!$B$5:$B$12,MATCH(E17,'Pay rules'!$A$5:$A$12,0)),0))</f>
        <v>1</v>
      </c>
      <c r="I17" s="12">
        <f>IF(B17="","",IF(AND(OR(E17="Completed",E17="Makeup completed",E17="Trial class"),N(F17)&gt;'Pay rules'!$B$15),ROUND(IF(F17&lt;='Pay rules'!$B$16,G17*'Pay rules'!$B$17,G17*F17/D17),2),0))</f>
        <v>0</v>
      </c>
      <c r="J17" s="12">
        <f>IF(B17="","",ROUND(G17*H17-I17,2))</f>
        <v>7.5</v>
      </c>
    </row>
    <row r="18" spans="1:10" x14ac:dyDescent="0.25">
      <c r="A18" s="7"/>
      <c r="B18" s="4"/>
      <c r="C18" s="4"/>
      <c r="D18" s="4"/>
      <c r="E18" s="4"/>
      <c r="F18" s="4"/>
      <c r="G18" s="12" t="str">
        <f>IF(B18="","",IFERROR(ROUND(INDEX(Teachers!$B$2:$B$21,MATCH(B18,Teachers!$A$2:$A$21,0))*D18/60,2),0))</f>
        <v/>
      </c>
      <c r="H18" s="13" t="str">
        <f>IF(B18="","",IFERROR(INDEX('Pay rules'!$B$5:$B$12,MATCH(E18,'Pay rules'!$A$5:$A$12,0)),0))</f>
        <v/>
      </c>
      <c r="I18" s="12" t="str">
        <f>IF(B18="","",IF(AND(OR(E18="Completed",E18="Makeup completed",E18="Trial class"),N(F18)&gt;'Pay rules'!$B$15),ROUND(IF(F18&lt;='Pay rules'!$B$16,G18*'Pay rules'!$B$17,G18*F18/D18),2),0))</f>
        <v/>
      </c>
      <c r="J18" s="12" t="str">
        <f>IF(B18="","",ROUND(G18*H18-I18,2))</f>
        <v/>
      </c>
    </row>
    <row r="19" spans="1:10" x14ac:dyDescent="0.25">
      <c r="A19" s="7"/>
      <c r="B19" s="4"/>
      <c r="C19" s="4"/>
      <c r="D19" s="4"/>
      <c r="E19" s="4"/>
      <c r="F19" s="4"/>
      <c r="G19" s="12" t="str">
        <f>IF(B19="","",IFERROR(ROUND(INDEX(Teachers!$B$2:$B$21,MATCH(B19,Teachers!$A$2:$A$21,0))*D19/60,2),0))</f>
        <v/>
      </c>
      <c r="H19" s="13" t="str">
        <f>IF(B19="","",IFERROR(INDEX('Pay rules'!$B$5:$B$12,MATCH(E19,'Pay rules'!$A$5:$A$12,0)),0))</f>
        <v/>
      </c>
      <c r="I19" s="12" t="str">
        <f>IF(B19="","",IF(AND(OR(E19="Completed",E19="Makeup completed",E19="Trial class"),N(F19)&gt;'Pay rules'!$B$15),ROUND(IF(F19&lt;='Pay rules'!$B$16,G19*'Pay rules'!$B$17,G19*F19/D19),2),0))</f>
        <v/>
      </c>
      <c r="J19" s="12" t="str">
        <f>IF(B19="","",ROUND(G19*H19-I19,2))</f>
        <v/>
      </c>
    </row>
    <row r="20" spans="1:10" x14ac:dyDescent="0.25">
      <c r="A20" s="7"/>
      <c r="B20" s="4"/>
      <c r="C20" s="4"/>
      <c r="D20" s="4"/>
      <c r="E20" s="4"/>
      <c r="F20" s="4"/>
      <c r="G20" s="12" t="str">
        <f>IF(B20="","",IFERROR(ROUND(INDEX(Teachers!$B$2:$B$21,MATCH(B20,Teachers!$A$2:$A$21,0))*D20/60,2),0))</f>
        <v/>
      </c>
      <c r="H20" s="13" t="str">
        <f>IF(B20="","",IFERROR(INDEX('Pay rules'!$B$5:$B$12,MATCH(E20,'Pay rules'!$A$5:$A$12,0)),0))</f>
        <v/>
      </c>
      <c r="I20" s="12" t="str">
        <f>IF(B20="","",IF(AND(OR(E20="Completed",E20="Makeup completed",E20="Trial class"),N(F20)&gt;'Pay rules'!$B$15),ROUND(IF(F20&lt;='Pay rules'!$B$16,G20*'Pay rules'!$B$17,G20*F20/D20),2),0))</f>
        <v/>
      </c>
      <c r="J20" s="12" t="str">
        <f>IF(B20="","",ROUND(G20*H20-I20,2))</f>
        <v/>
      </c>
    </row>
    <row r="21" spans="1:10" x14ac:dyDescent="0.25">
      <c r="A21" s="7"/>
      <c r="B21" s="4"/>
      <c r="C21" s="4"/>
      <c r="D21" s="4"/>
      <c r="E21" s="4"/>
      <c r="F21" s="4"/>
      <c r="G21" s="12" t="str">
        <f>IF(B21="","",IFERROR(ROUND(INDEX(Teachers!$B$2:$B$21,MATCH(B21,Teachers!$A$2:$A$21,0))*D21/60,2),0))</f>
        <v/>
      </c>
      <c r="H21" s="13" t="str">
        <f>IF(B21="","",IFERROR(INDEX('Pay rules'!$B$5:$B$12,MATCH(E21,'Pay rules'!$A$5:$A$12,0)),0))</f>
        <v/>
      </c>
      <c r="I21" s="12" t="str">
        <f>IF(B21="","",IF(AND(OR(E21="Completed",E21="Makeup completed",E21="Trial class"),N(F21)&gt;'Pay rules'!$B$15),ROUND(IF(F21&lt;='Pay rules'!$B$16,G21*'Pay rules'!$B$17,G21*F21/D21),2),0))</f>
        <v/>
      </c>
      <c r="J21" s="12" t="str">
        <f>IF(B21="","",ROUND(G21*H21-I21,2))</f>
        <v/>
      </c>
    </row>
    <row r="22" spans="1:10" x14ac:dyDescent="0.25">
      <c r="A22" s="7"/>
      <c r="B22" s="4"/>
      <c r="C22" s="4"/>
      <c r="D22" s="4"/>
      <c r="E22" s="4"/>
      <c r="F22" s="4"/>
      <c r="G22" s="12" t="str">
        <f>IF(B22="","",IFERROR(ROUND(INDEX(Teachers!$B$2:$B$21,MATCH(B22,Teachers!$A$2:$A$21,0))*D22/60,2),0))</f>
        <v/>
      </c>
      <c r="H22" s="13" t="str">
        <f>IF(B22="","",IFERROR(INDEX('Pay rules'!$B$5:$B$12,MATCH(E22,'Pay rules'!$A$5:$A$12,0)),0))</f>
        <v/>
      </c>
      <c r="I22" s="12" t="str">
        <f>IF(B22="","",IF(AND(OR(E22="Completed",E22="Makeup completed",E22="Trial class"),N(F22)&gt;'Pay rules'!$B$15),ROUND(IF(F22&lt;='Pay rules'!$B$16,G22*'Pay rules'!$B$17,G22*F22/D22),2),0))</f>
        <v/>
      </c>
      <c r="J22" s="12" t="str">
        <f>IF(B22="","",ROUND(G22*H22-I22,2))</f>
        <v/>
      </c>
    </row>
    <row r="23" spans="1:10" x14ac:dyDescent="0.25">
      <c r="A23" s="7"/>
      <c r="B23" s="4"/>
      <c r="C23" s="4"/>
      <c r="D23" s="4"/>
      <c r="E23" s="4"/>
      <c r="F23" s="4"/>
      <c r="G23" s="12" t="str">
        <f>IF(B23="","",IFERROR(ROUND(INDEX(Teachers!$B$2:$B$21,MATCH(B23,Teachers!$A$2:$A$21,0))*D23/60,2),0))</f>
        <v/>
      </c>
      <c r="H23" s="13" t="str">
        <f>IF(B23="","",IFERROR(INDEX('Pay rules'!$B$5:$B$12,MATCH(E23,'Pay rules'!$A$5:$A$12,0)),0))</f>
        <v/>
      </c>
      <c r="I23" s="12" t="str">
        <f>IF(B23="","",IF(AND(OR(E23="Completed",E23="Makeup completed",E23="Trial class"),N(F23)&gt;'Pay rules'!$B$15),ROUND(IF(F23&lt;='Pay rules'!$B$16,G23*'Pay rules'!$B$17,G23*F23/D23),2),0))</f>
        <v/>
      </c>
      <c r="J23" s="12" t="str">
        <f>IF(B23="","",ROUND(G23*H23-I23,2))</f>
        <v/>
      </c>
    </row>
    <row r="24" spans="1:10" x14ac:dyDescent="0.25">
      <c r="A24" s="7"/>
      <c r="B24" s="4"/>
      <c r="C24" s="4"/>
      <c r="D24" s="4"/>
      <c r="E24" s="4"/>
      <c r="F24" s="4"/>
      <c r="G24" s="12" t="str">
        <f>IF(B24="","",IFERROR(ROUND(INDEX(Teachers!$B$2:$B$21,MATCH(B24,Teachers!$A$2:$A$21,0))*D24/60,2),0))</f>
        <v/>
      </c>
      <c r="H24" s="13" t="str">
        <f>IF(B24="","",IFERROR(INDEX('Pay rules'!$B$5:$B$12,MATCH(E24,'Pay rules'!$A$5:$A$12,0)),0))</f>
        <v/>
      </c>
      <c r="I24" s="12" t="str">
        <f>IF(B24="","",IF(AND(OR(E24="Completed",E24="Makeup completed",E24="Trial class"),N(F24)&gt;'Pay rules'!$B$15),ROUND(IF(F24&lt;='Pay rules'!$B$16,G24*'Pay rules'!$B$17,G24*F24/D24),2),0))</f>
        <v/>
      </c>
      <c r="J24" s="12" t="str">
        <f>IF(B24="","",ROUND(G24*H24-I24,2))</f>
        <v/>
      </c>
    </row>
    <row r="25" spans="1:10" x14ac:dyDescent="0.25">
      <c r="A25" s="7"/>
      <c r="B25" s="4"/>
      <c r="C25" s="4"/>
      <c r="D25" s="4"/>
      <c r="E25" s="4"/>
      <c r="F25" s="4"/>
      <c r="G25" s="12" t="str">
        <f>IF(B25="","",IFERROR(ROUND(INDEX(Teachers!$B$2:$B$21,MATCH(B25,Teachers!$A$2:$A$21,0))*D25/60,2),0))</f>
        <v/>
      </c>
      <c r="H25" s="13" t="str">
        <f>IF(B25="","",IFERROR(INDEX('Pay rules'!$B$5:$B$12,MATCH(E25,'Pay rules'!$A$5:$A$12,0)),0))</f>
        <v/>
      </c>
      <c r="I25" s="12" t="str">
        <f>IF(B25="","",IF(AND(OR(E25="Completed",E25="Makeup completed",E25="Trial class"),N(F25)&gt;'Pay rules'!$B$15),ROUND(IF(F25&lt;='Pay rules'!$B$16,G25*'Pay rules'!$B$17,G25*F25/D25),2),0))</f>
        <v/>
      </c>
      <c r="J25" s="12" t="str">
        <f>IF(B25="","",ROUND(G25*H25-I25,2))</f>
        <v/>
      </c>
    </row>
    <row r="26" spans="1:10" x14ac:dyDescent="0.25">
      <c r="A26" s="7"/>
      <c r="B26" s="4"/>
      <c r="C26" s="4"/>
      <c r="D26" s="4"/>
      <c r="E26" s="4"/>
      <c r="F26" s="4"/>
      <c r="G26" s="12" t="str">
        <f>IF(B26="","",IFERROR(ROUND(INDEX(Teachers!$B$2:$B$21,MATCH(B26,Teachers!$A$2:$A$21,0))*D26/60,2),0))</f>
        <v/>
      </c>
      <c r="H26" s="13" t="str">
        <f>IF(B26="","",IFERROR(INDEX('Pay rules'!$B$5:$B$12,MATCH(E26,'Pay rules'!$A$5:$A$12,0)),0))</f>
        <v/>
      </c>
      <c r="I26" s="12" t="str">
        <f>IF(B26="","",IF(AND(OR(E26="Completed",E26="Makeup completed",E26="Trial class"),N(F26)&gt;'Pay rules'!$B$15),ROUND(IF(F26&lt;='Pay rules'!$B$16,G26*'Pay rules'!$B$17,G26*F26/D26),2),0))</f>
        <v/>
      </c>
      <c r="J26" s="12" t="str">
        <f>IF(B26="","",ROUND(G26*H26-I26,2))</f>
        <v/>
      </c>
    </row>
    <row r="27" spans="1:10" x14ac:dyDescent="0.25">
      <c r="A27" s="7"/>
      <c r="B27" s="4"/>
      <c r="C27" s="4"/>
      <c r="D27" s="4"/>
      <c r="E27" s="4"/>
      <c r="F27" s="4"/>
      <c r="G27" s="12" t="str">
        <f>IF(B27="","",IFERROR(ROUND(INDEX(Teachers!$B$2:$B$21,MATCH(B27,Teachers!$A$2:$A$21,0))*D27/60,2),0))</f>
        <v/>
      </c>
      <c r="H27" s="13" t="str">
        <f>IF(B27="","",IFERROR(INDEX('Pay rules'!$B$5:$B$12,MATCH(E27,'Pay rules'!$A$5:$A$12,0)),0))</f>
        <v/>
      </c>
      <c r="I27" s="12" t="str">
        <f>IF(B27="","",IF(AND(OR(E27="Completed",E27="Makeup completed",E27="Trial class"),N(F27)&gt;'Pay rules'!$B$15),ROUND(IF(F27&lt;='Pay rules'!$B$16,G27*'Pay rules'!$B$17,G27*F27/D27),2),0))</f>
        <v/>
      </c>
      <c r="J27" s="12" t="str">
        <f>IF(B27="","",ROUND(G27*H27-I27,2))</f>
        <v/>
      </c>
    </row>
    <row r="28" spans="1:10" x14ac:dyDescent="0.25">
      <c r="A28" s="7"/>
      <c r="B28" s="4"/>
      <c r="C28" s="4"/>
      <c r="D28" s="4"/>
      <c r="E28" s="4"/>
      <c r="F28" s="4"/>
      <c r="G28" s="12" t="str">
        <f>IF(B28="","",IFERROR(ROUND(INDEX(Teachers!$B$2:$B$21,MATCH(B28,Teachers!$A$2:$A$21,0))*D28/60,2),0))</f>
        <v/>
      </c>
      <c r="H28" s="13" t="str">
        <f>IF(B28="","",IFERROR(INDEX('Pay rules'!$B$5:$B$12,MATCH(E28,'Pay rules'!$A$5:$A$12,0)),0))</f>
        <v/>
      </c>
      <c r="I28" s="12" t="str">
        <f>IF(B28="","",IF(AND(OR(E28="Completed",E28="Makeup completed",E28="Trial class"),N(F28)&gt;'Pay rules'!$B$15),ROUND(IF(F28&lt;='Pay rules'!$B$16,G28*'Pay rules'!$B$17,G28*F28/D28),2),0))</f>
        <v/>
      </c>
      <c r="J28" s="12" t="str">
        <f>IF(B28="","",ROUND(G28*H28-I28,2))</f>
        <v/>
      </c>
    </row>
    <row r="29" spans="1:10" x14ac:dyDescent="0.25">
      <c r="A29" s="7"/>
      <c r="B29" s="4"/>
      <c r="C29" s="4"/>
      <c r="D29" s="4"/>
      <c r="E29" s="4"/>
      <c r="F29" s="4"/>
      <c r="G29" s="12" t="str">
        <f>IF(B29="","",IFERROR(ROUND(INDEX(Teachers!$B$2:$B$21,MATCH(B29,Teachers!$A$2:$A$21,0))*D29/60,2),0))</f>
        <v/>
      </c>
      <c r="H29" s="13" t="str">
        <f>IF(B29="","",IFERROR(INDEX('Pay rules'!$B$5:$B$12,MATCH(E29,'Pay rules'!$A$5:$A$12,0)),0))</f>
        <v/>
      </c>
      <c r="I29" s="12" t="str">
        <f>IF(B29="","",IF(AND(OR(E29="Completed",E29="Makeup completed",E29="Trial class"),N(F29)&gt;'Pay rules'!$B$15),ROUND(IF(F29&lt;='Pay rules'!$B$16,G29*'Pay rules'!$B$17,G29*F29/D29),2),0))</f>
        <v/>
      </c>
      <c r="J29" s="12" t="str">
        <f>IF(B29="","",ROUND(G29*H29-I29,2))</f>
        <v/>
      </c>
    </row>
    <row r="30" spans="1:10" x14ac:dyDescent="0.25">
      <c r="A30" s="7"/>
      <c r="B30" s="4"/>
      <c r="C30" s="4"/>
      <c r="D30" s="4"/>
      <c r="E30" s="4"/>
      <c r="F30" s="4"/>
      <c r="G30" s="12" t="str">
        <f>IF(B30="","",IFERROR(ROUND(INDEX(Teachers!$B$2:$B$21,MATCH(B30,Teachers!$A$2:$A$21,0))*D30/60,2),0))</f>
        <v/>
      </c>
      <c r="H30" s="13" t="str">
        <f>IF(B30="","",IFERROR(INDEX('Pay rules'!$B$5:$B$12,MATCH(E30,'Pay rules'!$A$5:$A$12,0)),0))</f>
        <v/>
      </c>
      <c r="I30" s="12" t="str">
        <f>IF(B30="","",IF(AND(OR(E30="Completed",E30="Makeup completed",E30="Trial class"),N(F30)&gt;'Pay rules'!$B$15),ROUND(IF(F30&lt;='Pay rules'!$B$16,G30*'Pay rules'!$B$17,G30*F30/D30),2),0))</f>
        <v/>
      </c>
      <c r="J30" s="12" t="str">
        <f>IF(B30="","",ROUND(G30*H30-I30,2))</f>
        <v/>
      </c>
    </row>
    <row r="31" spans="1:10" x14ac:dyDescent="0.25">
      <c r="A31" s="7"/>
      <c r="B31" s="4"/>
      <c r="C31" s="4"/>
      <c r="D31" s="4"/>
      <c r="E31" s="4"/>
      <c r="F31" s="4"/>
      <c r="G31" s="12" t="str">
        <f>IF(B31="","",IFERROR(ROUND(INDEX(Teachers!$B$2:$B$21,MATCH(B31,Teachers!$A$2:$A$21,0))*D31/60,2),0))</f>
        <v/>
      </c>
      <c r="H31" s="13" t="str">
        <f>IF(B31="","",IFERROR(INDEX('Pay rules'!$B$5:$B$12,MATCH(E31,'Pay rules'!$A$5:$A$12,0)),0))</f>
        <v/>
      </c>
      <c r="I31" s="12" t="str">
        <f>IF(B31="","",IF(AND(OR(E31="Completed",E31="Makeup completed",E31="Trial class"),N(F31)&gt;'Pay rules'!$B$15),ROUND(IF(F31&lt;='Pay rules'!$B$16,G31*'Pay rules'!$B$17,G31*F31/D31),2),0))</f>
        <v/>
      </c>
      <c r="J31" s="12" t="str">
        <f>IF(B31="","",ROUND(G31*H31-I31,2))</f>
        <v/>
      </c>
    </row>
    <row r="32" spans="1:10" x14ac:dyDescent="0.25">
      <c r="A32" s="7"/>
      <c r="B32" s="4"/>
      <c r="C32" s="4"/>
      <c r="D32" s="4"/>
      <c r="E32" s="4"/>
      <c r="F32" s="4"/>
      <c r="G32" s="12" t="str">
        <f>IF(B32="","",IFERROR(ROUND(INDEX(Teachers!$B$2:$B$21,MATCH(B32,Teachers!$A$2:$A$21,0))*D32/60,2),0))</f>
        <v/>
      </c>
      <c r="H32" s="13" t="str">
        <f>IF(B32="","",IFERROR(INDEX('Pay rules'!$B$5:$B$12,MATCH(E32,'Pay rules'!$A$5:$A$12,0)),0))</f>
        <v/>
      </c>
      <c r="I32" s="12" t="str">
        <f>IF(B32="","",IF(AND(OR(E32="Completed",E32="Makeup completed",E32="Trial class"),N(F32)&gt;'Pay rules'!$B$15),ROUND(IF(F32&lt;='Pay rules'!$B$16,G32*'Pay rules'!$B$17,G32*F32/D32),2),0))</f>
        <v/>
      </c>
      <c r="J32" s="12" t="str">
        <f>IF(B32="","",ROUND(G32*H32-I32,2))</f>
        <v/>
      </c>
    </row>
    <row r="33" spans="1:10" x14ac:dyDescent="0.25">
      <c r="A33" s="7"/>
      <c r="B33" s="4"/>
      <c r="C33" s="4"/>
      <c r="D33" s="4"/>
      <c r="E33" s="4"/>
      <c r="F33" s="4"/>
      <c r="G33" s="12" t="str">
        <f>IF(B33="","",IFERROR(ROUND(INDEX(Teachers!$B$2:$B$21,MATCH(B33,Teachers!$A$2:$A$21,0))*D33/60,2),0))</f>
        <v/>
      </c>
      <c r="H33" s="13" t="str">
        <f>IF(B33="","",IFERROR(INDEX('Pay rules'!$B$5:$B$12,MATCH(E33,'Pay rules'!$A$5:$A$12,0)),0))</f>
        <v/>
      </c>
      <c r="I33" s="12" t="str">
        <f>IF(B33="","",IF(AND(OR(E33="Completed",E33="Makeup completed",E33="Trial class"),N(F33)&gt;'Pay rules'!$B$15),ROUND(IF(F33&lt;='Pay rules'!$B$16,G33*'Pay rules'!$B$17,G33*F33/D33),2),0))</f>
        <v/>
      </c>
      <c r="J33" s="12" t="str">
        <f>IF(B33="","",ROUND(G33*H33-I33,2))</f>
        <v/>
      </c>
    </row>
    <row r="34" spans="1:10" x14ac:dyDescent="0.25">
      <c r="A34" s="7"/>
      <c r="B34" s="4"/>
      <c r="C34" s="4"/>
      <c r="D34" s="4"/>
      <c r="E34" s="4"/>
      <c r="F34" s="4"/>
      <c r="G34" s="12" t="str">
        <f>IF(B34="","",IFERROR(ROUND(INDEX(Teachers!$B$2:$B$21,MATCH(B34,Teachers!$A$2:$A$21,0))*D34/60,2),0))</f>
        <v/>
      </c>
      <c r="H34" s="13" t="str">
        <f>IF(B34="","",IFERROR(INDEX('Pay rules'!$B$5:$B$12,MATCH(E34,'Pay rules'!$A$5:$A$12,0)),0))</f>
        <v/>
      </c>
      <c r="I34" s="12" t="str">
        <f>IF(B34="","",IF(AND(OR(E34="Completed",E34="Makeup completed",E34="Trial class"),N(F34)&gt;'Pay rules'!$B$15),ROUND(IF(F34&lt;='Pay rules'!$B$16,G34*'Pay rules'!$B$17,G34*F34/D34),2),0))</f>
        <v/>
      </c>
      <c r="J34" s="12" t="str">
        <f>IF(B34="","",ROUND(G34*H34-I34,2))</f>
        <v/>
      </c>
    </row>
    <row r="35" spans="1:10" x14ac:dyDescent="0.25">
      <c r="A35" s="7"/>
      <c r="B35" s="4"/>
      <c r="C35" s="4"/>
      <c r="D35" s="4"/>
      <c r="E35" s="4"/>
      <c r="F35" s="4"/>
      <c r="G35" s="12" t="str">
        <f>IF(B35="","",IFERROR(ROUND(INDEX(Teachers!$B$2:$B$21,MATCH(B35,Teachers!$A$2:$A$21,0))*D35/60,2),0))</f>
        <v/>
      </c>
      <c r="H35" s="13" t="str">
        <f>IF(B35="","",IFERROR(INDEX('Pay rules'!$B$5:$B$12,MATCH(E35,'Pay rules'!$A$5:$A$12,0)),0))</f>
        <v/>
      </c>
      <c r="I35" s="12" t="str">
        <f>IF(B35="","",IF(AND(OR(E35="Completed",E35="Makeup completed",E35="Trial class"),N(F35)&gt;'Pay rules'!$B$15),ROUND(IF(F35&lt;='Pay rules'!$B$16,G35*'Pay rules'!$B$17,G35*F35/D35),2),0))</f>
        <v/>
      </c>
      <c r="J35" s="12" t="str">
        <f>IF(B35="","",ROUND(G35*H35-I35,2))</f>
        <v/>
      </c>
    </row>
    <row r="36" spans="1:10" x14ac:dyDescent="0.25">
      <c r="A36" s="7"/>
      <c r="B36" s="4"/>
      <c r="C36" s="4"/>
      <c r="D36" s="4"/>
      <c r="E36" s="4"/>
      <c r="F36" s="4"/>
      <c r="G36" s="12" t="str">
        <f>IF(B36="","",IFERROR(ROUND(INDEX(Teachers!$B$2:$B$21,MATCH(B36,Teachers!$A$2:$A$21,0))*D36/60,2),0))</f>
        <v/>
      </c>
      <c r="H36" s="13" t="str">
        <f>IF(B36="","",IFERROR(INDEX('Pay rules'!$B$5:$B$12,MATCH(E36,'Pay rules'!$A$5:$A$12,0)),0))</f>
        <v/>
      </c>
      <c r="I36" s="12" t="str">
        <f>IF(B36="","",IF(AND(OR(E36="Completed",E36="Makeup completed",E36="Trial class"),N(F36)&gt;'Pay rules'!$B$15),ROUND(IF(F36&lt;='Pay rules'!$B$16,G36*'Pay rules'!$B$17,G36*F36/D36),2),0))</f>
        <v/>
      </c>
      <c r="J36" s="12" t="str">
        <f>IF(B36="","",ROUND(G36*H36-I36,2))</f>
        <v/>
      </c>
    </row>
    <row r="37" spans="1:10" x14ac:dyDescent="0.25">
      <c r="A37" s="7"/>
      <c r="B37" s="4"/>
      <c r="C37" s="4"/>
      <c r="D37" s="4"/>
      <c r="E37" s="4"/>
      <c r="F37" s="4"/>
      <c r="G37" s="12" t="str">
        <f>IF(B37="","",IFERROR(ROUND(INDEX(Teachers!$B$2:$B$21,MATCH(B37,Teachers!$A$2:$A$21,0))*D37/60,2),0))</f>
        <v/>
      </c>
      <c r="H37" s="13" t="str">
        <f>IF(B37="","",IFERROR(INDEX('Pay rules'!$B$5:$B$12,MATCH(E37,'Pay rules'!$A$5:$A$12,0)),0))</f>
        <v/>
      </c>
      <c r="I37" s="12" t="str">
        <f>IF(B37="","",IF(AND(OR(E37="Completed",E37="Makeup completed",E37="Trial class"),N(F37)&gt;'Pay rules'!$B$15),ROUND(IF(F37&lt;='Pay rules'!$B$16,G37*'Pay rules'!$B$17,G37*F37/D37),2),0))</f>
        <v/>
      </c>
      <c r="J37" s="12" t="str">
        <f>IF(B37="","",ROUND(G37*H37-I37,2))</f>
        <v/>
      </c>
    </row>
    <row r="38" spans="1:10" x14ac:dyDescent="0.25">
      <c r="A38" s="7"/>
      <c r="B38" s="4"/>
      <c r="C38" s="4"/>
      <c r="D38" s="4"/>
      <c r="E38" s="4"/>
      <c r="F38" s="4"/>
      <c r="G38" s="12" t="str">
        <f>IF(B38="","",IFERROR(ROUND(INDEX(Teachers!$B$2:$B$21,MATCH(B38,Teachers!$A$2:$A$21,0))*D38/60,2),0))</f>
        <v/>
      </c>
      <c r="H38" s="13" t="str">
        <f>IF(B38="","",IFERROR(INDEX('Pay rules'!$B$5:$B$12,MATCH(E38,'Pay rules'!$A$5:$A$12,0)),0))</f>
        <v/>
      </c>
      <c r="I38" s="12" t="str">
        <f>IF(B38="","",IF(AND(OR(E38="Completed",E38="Makeup completed",E38="Trial class"),N(F38)&gt;'Pay rules'!$B$15),ROUND(IF(F38&lt;='Pay rules'!$B$16,G38*'Pay rules'!$B$17,G38*F38/D38),2),0))</f>
        <v/>
      </c>
      <c r="J38" s="12" t="str">
        <f>IF(B38="","",ROUND(G38*H38-I38,2))</f>
        <v/>
      </c>
    </row>
    <row r="39" spans="1:10" x14ac:dyDescent="0.25">
      <c r="A39" s="14"/>
      <c r="G39" s="15" t="str">
        <f>IF(B39="","",IFERROR(ROUND(INDEX(Teachers!$B$2:$B$21,MATCH(B39,Teachers!$A$2:$A$21,0))*D39/60,2),0))</f>
        <v/>
      </c>
      <c r="H39" s="16" t="str">
        <f>IF(B39="","",IFERROR(INDEX('Pay rules'!$B$5:$B$12,MATCH(E39,'Pay rules'!$A$5:$A$12,0)),0))</f>
        <v/>
      </c>
      <c r="I39" s="15" t="str">
        <f>IF(B39="","",IF(AND(OR(E39="Completed",E39="Makeup completed",E39="Trial class"),N(F39)&gt;'Pay rules'!$B$15),ROUND(IF(F39&lt;='Pay rules'!$B$16,G39*'Pay rules'!$B$17,G39*F39/D39),2),0))</f>
        <v/>
      </c>
      <c r="J39" s="15" t="str">
        <f>IF(B39="","",ROUND(G39*H39-I39,2))</f>
        <v/>
      </c>
    </row>
    <row r="40" spans="1:10" x14ac:dyDescent="0.25">
      <c r="A40" s="14"/>
      <c r="G40" s="15" t="str">
        <f>IF(B40="","",IFERROR(ROUND(INDEX(Teachers!$B$2:$B$21,MATCH(B40,Teachers!$A$2:$A$21,0))*D40/60,2),0))</f>
        <v/>
      </c>
      <c r="H40" s="16" t="str">
        <f>IF(B40="","",IFERROR(INDEX('Pay rules'!$B$5:$B$12,MATCH(E40,'Pay rules'!$A$5:$A$12,0)),0))</f>
        <v/>
      </c>
      <c r="I40" s="15" t="str">
        <f>IF(B40="","",IF(AND(OR(E40="Completed",E40="Makeup completed",E40="Trial class"),N(F40)&gt;'Pay rules'!$B$15),ROUND(IF(F40&lt;='Pay rules'!$B$16,G40*'Pay rules'!$B$17,G40*F40/D40),2),0))</f>
        <v/>
      </c>
      <c r="J40" s="15" t="str">
        <f>IF(B40="","",ROUND(G40*H40-I40,2))</f>
        <v/>
      </c>
    </row>
    <row r="41" spans="1:10" x14ac:dyDescent="0.25">
      <c r="A41" s="14"/>
      <c r="G41" s="15" t="str">
        <f>IF(B41="","",IFERROR(ROUND(INDEX(Teachers!$B$2:$B$21,MATCH(B41,Teachers!$A$2:$A$21,0))*D41/60,2),0))</f>
        <v/>
      </c>
      <c r="H41" s="16" t="str">
        <f>IF(B41="","",IFERROR(INDEX('Pay rules'!$B$5:$B$12,MATCH(E41,'Pay rules'!$A$5:$A$12,0)),0))</f>
        <v/>
      </c>
      <c r="I41" s="15" t="str">
        <f>IF(B41="","",IF(AND(OR(E41="Completed",E41="Makeup completed",E41="Trial class"),N(F41)&gt;'Pay rules'!$B$15),ROUND(IF(F41&lt;='Pay rules'!$B$16,G41*'Pay rules'!$B$17,G41*F41/D41),2),0))</f>
        <v/>
      </c>
      <c r="J41" s="15" t="str">
        <f>IF(B41="","",ROUND(G41*H41-I41,2))</f>
        <v/>
      </c>
    </row>
    <row r="42" spans="1:10" x14ac:dyDescent="0.25">
      <c r="A42" s="14"/>
      <c r="G42" s="15" t="str">
        <f>IF(B42="","",IFERROR(ROUND(INDEX(Teachers!$B$2:$B$21,MATCH(B42,Teachers!$A$2:$A$21,0))*D42/60,2),0))</f>
        <v/>
      </c>
      <c r="H42" s="16" t="str">
        <f>IF(B42="","",IFERROR(INDEX('Pay rules'!$B$5:$B$12,MATCH(E42,'Pay rules'!$A$5:$A$12,0)),0))</f>
        <v/>
      </c>
      <c r="I42" s="15" t="str">
        <f>IF(B42="","",IF(AND(OR(E42="Completed",E42="Makeup completed",E42="Trial class"),N(F42)&gt;'Pay rules'!$B$15),ROUND(IF(F42&lt;='Pay rules'!$B$16,G42*'Pay rules'!$B$17,G42*F42/D42),2),0))</f>
        <v/>
      </c>
      <c r="J42" s="15" t="str">
        <f>IF(B42="","",ROUND(G42*H42-I42,2))</f>
        <v/>
      </c>
    </row>
    <row r="43" spans="1:10" x14ac:dyDescent="0.25">
      <c r="A43" s="14"/>
      <c r="G43" s="15" t="str">
        <f>IF(B43="","",IFERROR(ROUND(INDEX(Teachers!$B$2:$B$21,MATCH(B43,Teachers!$A$2:$A$21,0))*D43/60,2),0))</f>
        <v/>
      </c>
      <c r="H43" s="16" t="str">
        <f>IF(B43="","",IFERROR(INDEX('Pay rules'!$B$5:$B$12,MATCH(E43,'Pay rules'!$A$5:$A$12,0)),0))</f>
        <v/>
      </c>
      <c r="I43" s="15" t="str">
        <f>IF(B43="","",IF(AND(OR(E43="Completed",E43="Makeup completed",E43="Trial class"),N(F43)&gt;'Pay rules'!$B$15),ROUND(IF(F43&lt;='Pay rules'!$B$16,G43*'Pay rules'!$B$17,G43*F43/D43),2),0))</f>
        <v/>
      </c>
      <c r="J43" s="15" t="str">
        <f>IF(B43="","",ROUND(G43*H43-I43,2))</f>
        <v/>
      </c>
    </row>
    <row r="44" spans="1:10" x14ac:dyDescent="0.25">
      <c r="A44" s="14"/>
      <c r="G44" s="15" t="str">
        <f>IF(B44="","",IFERROR(ROUND(INDEX(Teachers!$B$2:$B$21,MATCH(B44,Teachers!$A$2:$A$21,0))*D44/60,2),0))</f>
        <v/>
      </c>
      <c r="H44" s="16" t="str">
        <f>IF(B44="","",IFERROR(INDEX('Pay rules'!$B$5:$B$12,MATCH(E44,'Pay rules'!$A$5:$A$12,0)),0))</f>
        <v/>
      </c>
      <c r="I44" s="15" t="str">
        <f>IF(B44="","",IF(AND(OR(E44="Completed",E44="Makeup completed",E44="Trial class"),N(F44)&gt;'Pay rules'!$B$15),ROUND(IF(F44&lt;='Pay rules'!$B$16,G44*'Pay rules'!$B$17,G44*F44/D44),2),0))</f>
        <v/>
      </c>
      <c r="J44" s="15" t="str">
        <f>IF(B44="","",ROUND(G44*H44-I44,2))</f>
        <v/>
      </c>
    </row>
    <row r="45" spans="1:10" x14ac:dyDescent="0.25">
      <c r="A45" s="14"/>
      <c r="G45" s="15" t="str">
        <f>IF(B45="","",IFERROR(ROUND(INDEX(Teachers!$B$2:$B$21,MATCH(B45,Teachers!$A$2:$A$21,0))*D45/60,2),0))</f>
        <v/>
      </c>
      <c r="H45" s="16" t="str">
        <f>IF(B45="","",IFERROR(INDEX('Pay rules'!$B$5:$B$12,MATCH(E45,'Pay rules'!$A$5:$A$12,0)),0))</f>
        <v/>
      </c>
      <c r="I45" s="15" t="str">
        <f>IF(B45="","",IF(AND(OR(E45="Completed",E45="Makeup completed",E45="Trial class"),N(F45)&gt;'Pay rules'!$B$15),ROUND(IF(F45&lt;='Pay rules'!$B$16,G45*'Pay rules'!$B$17,G45*F45/D45),2),0))</f>
        <v/>
      </c>
      <c r="J45" s="15" t="str">
        <f>IF(B45="","",ROUND(G45*H45-I45,2))</f>
        <v/>
      </c>
    </row>
    <row r="46" spans="1:10" x14ac:dyDescent="0.25">
      <c r="A46" s="14"/>
      <c r="G46" s="15" t="str">
        <f>IF(B46="","",IFERROR(ROUND(INDEX(Teachers!$B$2:$B$21,MATCH(B46,Teachers!$A$2:$A$21,0))*D46/60,2),0))</f>
        <v/>
      </c>
      <c r="H46" s="16" t="str">
        <f>IF(B46="","",IFERROR(INDEX('Pay rules'!$B$5:$B$12,MATCH(E46,'Pay rules'!$A$5:$A$12,0)),0))</f>
        <v/>
      </c>
      <c r="I46" s="15" t="str">
        <f>IF(B46="","",IF(AND(OR(E46="Completed",E46="Makeup completed",E46="Trial class"),N(F46)&gt;'Pay rules'!$B$15),ROUND(IF(F46&lt;='Pay rules'!$B$16,G46*'Pay rules'!$B$17,G46*F46/D46),2),0))</f>
        <v/>
      </c>
      <c r="J46" s="15" t="str">
        <f>IF(B46="","",ROUND(G46*H46-I46,2))</f>
        <v/>
      </c>
    </row>
    <row r="47" spans="1:10" x14ac:dyDescent="0.25">
      <c r="A47" s="14"/>
      <c r="G47" s="15" t="str">
        <f>IF(B47="","",IFERROR(ROUND(INDEX(Teachers!$B$2:$B$21,MATCH(B47,Teachers!$A$2:$A$21,0))*D47/60,2),0))</f>
        <v/>
      </c>
      <c r="H47" s="16" t="str">
        <f>IF(B47="","",IFERROR(INDEX('Pay rules'!$B$5:$B$12,MATCH(E47,'Pay rules'!$A$5:$A$12,0)),0))</f>
        <v/>
      </c>
      <c r="I47" s="15" t="str">
        <f>IF(B47="","",IF(AND(OR(E47="Completed",E47="Makeup completed",E47="Trial class"),N(F47)&gt;'Pay rules'!$B$15),ROUND(IF(F47&lt;='Pay rules'!$B$16,G47*'Pay rules'!$B$17,G47*F47/D47),2),0))</f>
        <v/>
      </c>
      <c r="J47" s="15" t="str">
        <f>IF(B47="","",ROUND(G47*H47-I47,2))</f>
        <v/>
      </c>
    </row>
    <row r="48" spans="1:10" x14ac:dyDescent="0.25">
      <c r="A48" s="14"/>
      <c r="G48" s="15" t="str">
        <f>IF(B48="","",IFERROR(ROUND(INDEX(Teachers!$B$2:$B$21,MATCH(B48,Teachers!$A$2:$A$21,0))*D48/60,2),0))</f>
        <v/>
      </c>
      <c r="H48" s="16" t="str">
        <f>IF(B48="","",IFERROR(INDEX('Pay rules'!$B$5:$B$12,MATCH(E48,'Pay rules'!$A$5:$A$12,0)),0))</f>
        <v/>
      </c>
      <c r="I48" s="15" t="str">
        <f>IF(B48="","",IF(AND(OR(E48="Completed",E48="Makeup completed",E48="Trial class"),N(F48)&gt;'Pay rules'!$B$15),ROUND(IF(F48&lt;='Pay rules'!$B$16,G48*'Pay rules'!$B$17,G48*F48/D48),2),0))</f>
        <v/>
      </c>
      <c r="J48" s="15" t="str">
        <f>IF(B48="","",ROUND(G48*H48-I48,2))</f>
        <v/>
      </c>
    </row>
    <row r="49" spans="1:10" x14ac:dyDescent="0.25">
      <c r="A49" s="14"/>
      <c r="G49" s="15" t="str">
        <f>IF(B49="","",IFERROR(ROUND(INDEX(Teachers!$B$2:$B$21,MATCH(B49,Teachers!$A$2:$A$21,0))*D49/60,2),0))</f>
        <v/>
      </c>
      <c r="H49" s="16" t="str">
        <f>IF(B49="","",IFERROR(INDEX('Pay rules'!$B$5:$B$12,MATCH(E49,'Pay rules'!$A$5:$A$12,0)),0))</f>
        <v/>
      </c>
      <c r="I49" s="15" t="str">
        <f>IF(B49="","",IF(AND(OR(E49="Completed",E49="Makeup completed",E49="Trial class"),N(F49)&gt;'Pay rules'!$B$15),ROUND(IF(F49&lt;='Pay rules'!$B$16,G49*'Pay rules'!$B$17,G49*F49/D49),2),0))</f>
        <v/>
      </c>
      <c r="J49" s="15" t="str">
        <f>IF(B49="","",ROUND(G49*H49-I49,2))</f>
        <v/>
      </c>
    </row>
    <row r="50" spans="1:10" x14ac:dyDescent="0.25">
      <c r="A50" s="14"/>
      <c r="G50" s="15" t="str">
        <f>IF(B50="","",IFERROR(ROUND(INDEX(Teachers!$B$2:$B$21,MATCH(B50,Teachers!$A$2:$A$21,0))*D50/60,2),0))</f>
        <v/>
      </c>
      <c r="H50" s="16" t="str">
        <f>IF(B50="","",IFERROR(INDEX('Pay rules'!$B$5:$B$12,MATCH(E50,'Pay rules'!$A$5:$A$12,0)),0))</f>
        <v/>
      </c>
      <c r="I50" s="15" t="str">
        <f>IF(B50="","",IF(AND(OR(E50="Completed",E50="Makeup completed",E50="Trial class"),N(F50)&gt;'Pay rules'!$B$15),ROUND(IF(F50&lt;='Pay rules'!$B$16,G50*'Pay rules'!$B$17,G50*F50/D50),2),0))</f>
        <v/>
      </c>
      <c r="J50" s="15" t="str">
        <f>IF(B50="","",ROUND(G50*H50-I50,2))</f>
        <v/>
      </c>
    </row>
    <row r="51" spans="1:10" x14ac:dyDescent="0.25">
      <c r="A51" s="14"/>
      <c r="G51" s="15" t="str">
        <f>IF(B51="","",IFERROR(ROUND(INDEX(Teachers!$B$2:$B$21,MATCH(B51,Teachers!$A$2:$A$21,0))*D51/60,2),0))</f>
        <v/>
      </c>
      <c r="H51" s="16" t="str">
        <f>IF(B51="","",IFERROR(INDEX('Pay rules'!$B$5:$B$12,MATCH(E51,'Pay rules'!$A$5:$A$12,0)),0))</f>
        <v/>
      </c>
      <c r="I51" s="15" t="str">
        <f>IF(B51="","",IF(AND(OR(E51="Completed",E51="Makeup completed",E51="Trial class"),N(F51)&gt;'Pay rules'!$B$15),ROUND(IF(F51&lt;='Pay rules'!$B$16,G51*'Pay rules'!$B$17,G51*F51/D51),2),0))</f>
        <v/>
      </c>
      <c r="J51" s="15" t="str">
        <f>IF(B51="","",ROUND(G51*H51-I51,2))</f>
        <v/>
      </c>
    </row>
    <row r="52" spans="1:10" x14ac:dyDescent="0.25">
      <c r="A52" s="14"/>
      <c r="G52" s="15" t="str">
        <f>IF(B52="","",IFERROR(ROUND(INDEX(Teachers!$B$2:$B$21,MATCH(B52,Teachers!$A$2:$A$21,0))*D52/60,2),0))</f>
        <v/>
      </c>
      <c r="H52" s="16" t="str">
        <f>IF(B52="","",IFERROR(INDEX('Pay rules'!$B$5:$B$12,MATCH(E52,'Pay rules'!$A$5:$A$12,0)),0))</f>
        <v/>
      </c>
      <c r="I52" s="15" t="str">
        <f>IF(B52="","",IF(AND(OR(E52="Completed",E52="Makeup completed",E52="Trial class"),N(F52)&gt;'Pay rules'!$B$15),ROUND(IF(F52&lt;='Pay rules'!$B$16,G52*'Pay rules'!$B$17,G52*F52/D52),2),0))</f>
        <v/>
      </c>
      <c r="J52" s="15" t="str">
        <f>IF(B52="","",ROUND(G52*H52-I52,2))</f>
        <v/>
      </c>
    </row>
    <row r="53" spans="1:10" x14ac:dyDescent="0.25">
      <c r="A53" s="14"/>
      <c r="G53" s="15" t="str">
        <f>IF(B53="","",IFERROR(ROUND(INDEX(Teachers!$B$2:$B$21,MATCH(B53,Teachers!$A$2:$A$21,0))*D53/60,2),0))</f>
        <v/>
      </c>
      <c r="H53" s="16" t="str">
        <f>IF(B53="","",IFERROR(INDEX('Pay rules'!$B$5:$B$12,MATCH(E53,'Pay rules'!$A$5:$A$12,0)),0))</f>
        <v/>
      </c>
      <c r="I53" s="15" t="str">
        <f>IF(B53="","",IF(AND(OR(E53="Completed",E53="Makeup completed",E53="Trial class"),N(F53)&gt;'Pay rules'!$B$15),ROUND(IF(F53&lt;='Pay rules'!$B$16,G53*'Pay rules'!$B$17,G53*F53/D53),2),0))</f>
        <v/>
      </c>
      <c r="J53" s="15" t="str">
        <f>IF(B53="","",ROUND(G53*H53-I53,2))</f>
        <v/>
      </c>
    </row>
    <row r="54" spans="1:10" x14ac:dyDescent="0.25">
      <c r="A54" s="14"/>
      <c r="G54" s="15" t="str">
        <f>IF(B54="","",IFERROR(ROUND(INDEX(Teachers!$B$2:$B$21,MATCH(B54,Teachers!$A$2:$A$21,0))*D54/60,2),0))</f>
        <v/>
      </c>
      <c r="H54" s="16" t="str">
        <f>IF(B54="","",IFERROR(INDEX('Pay rules'!$B$5:$B$12,MATCH(E54,'Pay rules'!$A$5:$A$12,0)),0))</f>
        <v/>
      </c>
      <c r="I54" s="15" t="str">
        <f>IF(B54="","",IF(AND(OR(E54="Completed",E54="Makeup completed",E54="Trial class"),N(F54)&gt;'Pay rules'!$B$15),ROUND(IF(F54&lt;='Pay rules'!$B$16,G54*'Pay rules'!$B$17,G54*F54/D54),2),0))</f>
        <v/>
      </c>
      <c r="J54" s="15" t="str">
        <f>IF(B54="","",ROUND(G54*H54-I54,2))</f>
        <v/>
      </c>
    </row>
    <row r="55" spans="1:10" x14ac:dyDescent="0.25">
      <c r="A55" s="14"/>
      <c r="G55" s="15" t="str">
        <f>IF(B55="","",IFERROR(ROUND(INDEX(Teachers!$B$2:$B$21,MATCH(B55,Teachers!$A$2:$A$21,0))*D55/60,2),0))</f>
        <v/>
      </c>
      <c r="H55" s="16" t="str">
        <f>IF(B55="","",IFERROR(INDEX('Pay rules'!$B$5:$B$12,MATCH(E55,'Pay rules'!$A$5:$A$12,0)),0))</f>
        <v/>
      </c>
      <c r="I55" s="15" t="str">
        <f>IF(B55="","",IF(AND(OR(E55="Completed",E55="Makeup completed",E55="Trial class"),N(F55)&gt;'Pay rules'!$B$15),ROUND(IF(F55&lt;='Pay rules'!$B$16,G55*'Pay rules'!$B$17,G55*F55/D55),2),0))</f>
        <v/>
      </c>
      <c r="J55" s="15" t="str">
        <f>IF(B55="","",ROUND(G55*H55-I55,2))</f>
        <v/>
      </c>
    </row>
    <row r="56" spans="1:10" x14ac:dyDescent="0.25">
      <c r="A56" s="14"/>
      <c r="G56" s="15" t="str">
        <f>IF(B56="","",IFERROR(ROUND(INDEX(Teachers!$B$2:$B$21,MATCH(B56,Teachers!$A$2:$A$21,0))*D56/60,2),0))</f>
        <v/>
      </c>
      <c r="H56" s="16" t="str">
        <f>IF(B56="","",IFERROR(INDEX('Pay rules'!$B$5:$B$12,MATCH(E56,'Pay rules'!$A$5:$A$12,0)),0))</f>
        <v/>
      </c>
      <c r="I56" s="15" t="str">
        <f>IF(B56="","",IF(AND(OR(E56="Completed",E56="Makeup completed",E56="Trial class"),N(F56)&gt;'Pay rules'!$B$15),ROUND(IF(F56&lt;='Pay rules'!$B$16,G56*'Pay rules'!$B$17,G56*F56/D56),2),0))</f>
        <v/>
      </c>
      <c r="J56" s="15" t="str">
        <f>IF(B56="","",ROUND(G56*H56-I56,2))</f>
        <v/>
      </c>
    </row>
    <row r="57" spans="1:10" x14ac:dyDescent="0.25">
      <c r="A57" s="14"/>
      <c r="G57" s="15" t="str">
        <f>IF(B57="","",IFERROR(ROUND(INDEX(Teachers!$B$2:$B$21,MATCH(B57,Teachers!$A$2:$A$21,0))*D57/60,2),0))</f>
        <v/>
      </c>
      <c r="H57" s="16" t="str">
        <f>IF(B57="","",IFERROR(INDEX('Pay rules'!$B$5:$B$12,MATCH(E57,'Pay rules'!$A$5:$A$12,0)),0))</f>
        <v/>
      </c>
      <c r="I57" s="15" t="str">
        <f>IF(B57="","",IF(AND(OR(E57="Completed",E57="Makeup completed",E57="Trial class"),N(F57)&gt;'Pay rules'!$B$15),ROUND(IF(F57&lt;='Pay rules'!$B$16,G57*'Pay rules'!$B$17,G57*F57/D57),2),0))</f>
        <v/>
      </c>
      <c r="J57" s="15" t="str">
        <f>IF(B57="","",ROUND(G57*H57-I57,2))</f>
        <v/>
      </c>
    </row>
    <row r="58" spans="1:10" x14ac:dyDescent="0.25">
      <c r="A58" s="14"/>
      <c r="G58" s="15" t="str">
        <f>IF(B58="","",IFERROR(ROUND(INDEX(Teachers!$B$2:$B$21,MATCH(B58,Teachers!$A$2:$A$21,0))*D58/60,2),0))</f>
        <v/>
      </c>
      <c r="H58" s="16" t="str">
        <f>IF(B58="","",IFERROR(INDEX('Pay rules'!$B$5:$B$12,MATCH(E58,'Pay rules'!$A$5:$A$12,0)),0))</f>
        <v/>
      </c>
      <c r="I58" s="15" t="str">
        <f>IF(B58="","",IF(AND(OR(E58="Completed",E58="Makeup completed",E58="Trial class"),N(F58)&gt;'Pay rules'!$B$15),ROUND(IF(F58&lt;='Pay rules'!$B$16,G58*'Pay rules'!$B$17,G58*F58/D58),2),0))</f>
        <v/>
      </c>
      <c r="J58" s="15" t="str">
        <f>IF(B58="","",ROUND(G58*H58-I58,2))</f>
        <v/>
      </c>
    </row>
    <row r="59" spans="1:10" x14ac:dyDescent="0.25">
      <c r="A59" s="14"/>
      <c r="G59" s="15" t="str">
        <f>IF(B59="","",IFERROR(ROUND(INDEX(Teachers!$B$2:$B$21,MATCH(B59,Teachers!$A$2:$A$21,0))*D59/60,2),0))</f>
        <v/>
      </c>
      <c r="H59" s="16" t="str">
        <f>IF(B59="","",IFERROR(INDEX('Pay rules'!$B$5:$B$12,MATCH(E59,'Pay rules'!$A$5:$A$12,0)),0))</f>
        <v/>
      </c>
      <c r="I59" s="15" t="str">
        <f>IF(B59="","",IF(AND(OR(E59="Completed",E59="Makeup completed",E59="Trial class"),N(F59)&gt;'Pay rules'!$B$15),ROUND(IF(F59&lt;='Pay rules'!$B$16,G59*'Pay rules'!$B$17,G59*F59/D59),2),0))</f>
        <v/>
      </c>
      <c r="J59" s="15" t="str">
        <f>IF(B59="","",ROUND(G59*H59-I59,2))</f>
        <v/>
      </c>
    </row>
    <row r="60" spans="1:10" x14ac:dyDescent="0.25">
      <c r="A60" s="14"/>
      <c r="G60" s="15" t="str">
        <f>IF(B60="","",IFERROR(ROUND(INDEX(Teachers!$B$2:$B$21,MATCH(B60,Teachers!$A$2:$A$21,0))*D60/60,2),0))</f>
        <v/>
      </c>
      <c r="H60" s="16" t="str">
        <f>IF(B60="","",IFERROR(INDEX('Pay rules'!$B$5:$B$12,MATCH(E60,'Pay rules'!$A$5:$A$12,0)),0))</f>
        <v/>
      </c>
      <c r="I60" s="15" t="str">
        <f>IF(B60="","",IF(AND(OR(E60="Completed",E60="Makeup completed",E60="Trial class"),N(F60)&gt;'Pay rules'!$B$15),ROUND(IF(F60&lt;='Pay rules'!$B$16,G60*'Pay rules'!$B$17,G60*F60/D60),2),0))</f>
        <v/>
      </c>
      <c r="J60" s="15" t="str">
        <f>IF(B60="","",ROUND(G60*H60-I60,2))</f>
        <v/>
      </c>
    </row>
    <row r="61" spans="1:10" x14ac:dyDescent="0.25">
      <c r="A61" s="14"/>
      <c r="G61" s="15" t="str">
        <f>IF(B61="","",IFERROR(ROUND(INDEX(Teachers!$B$2:$B$21,MATCH(B61,Teachers!$A$2:$A$21,0))*D61/60,2),0))</f>
        <v/>
      </c>
      <c r="H61" s="16" t="str">
        <f>IF(B61="","",IFERROR(INDEX('Pay rules'!$B$5:$B$12,MATCH(E61,'Pay rules'!$A$5:$A$12,0)),0))</f>
        <v/>
      </c>
      <c r="I61" s="15" t="str">
        <f>IF(B61="","",IF(AND(OR(E61="Completed",E61="Makeup completed",E61="Trial class"),N(F61)&gt;'Pay rules'!$B$15),ROUND(IF(F61&lt;='Pay rules'!$B$16,G61*'Pay rules'!$B$17,G61*F61/D61),2),0))</f>
        <v/>
      </c>
      <c r="J61" s="15" t="str">
        <f>IF(B61="","",ROUND(G61*H61-I61,2))</f>
        <v/>
      </c>
    </row>
    <row r="62" spans="1:10" x14ac:dyDescent="0.25">
      <c r="A62" s="14"/>
      <c r="G62" s="15" t="str">
        <f>IF(B62="","",IFERROR(ROUND(INDEX(Teachers!$B$2:$B$21,MATCH(B62,Teachers!$A$2:$A$21,0))*D62/60,2),0))</f>
        <v/>
      </c>
      <c r="H62" s="16" t="str">
        <f>IF(B62="","",IFERROR(INDEX('Pay rules'!$B$5:$B$12,MATCH(E62,'Pay rules'!$A$5:$A$12,0)),0))</f>
        <v/>
      </c>
      <c r="I62" s="15" t="str">
        <f>IF(B62="","",IF(AND(OR(E62="Completed",E62="Makeup completed",E62="Trial class"),N(F62)&gt;'Pay rules'!$B$15),ROUND(IF(F62&lt;='Pay rules'!$B$16,G62*'Pay rules'!$B$17,G62*F62/D62),2),0))</f>
        <v/>
      </c>
      <c r="J62" s="15" t="str">
        <f>IF(B62="","",ROUND(G62*H62-I62,2))</f>
        <v/>
      </c>
    </row>
    <row r="63" spans="1:10" x14ac:dyDescent="0.25">
      <c r="A63" s="14"/>
      <c r="G63" s="15" t="str">
        <f>IF(B63="","",IFERROR(ROUND(INDEX(Teachers!$B$2:$B$21,MATCH(B63,Teachers!$A$2:$A$21,0))*D63/60,2),0))</f>
        <v/>
      </c>
      <c r="H63" s="16" t="str">
        <f>IF(B63="","",IFERROR(INDEX('Pay rules'!$B$5:$B$12,MATCH(E63,'Pay rules'!$A$5:$A$12,0)),0))</f>
        <v/>
      </c>
      <c r="I63" s="15" t="str">
        <f>IF(B63="","",IF(AND(OR(E63="Completed",E63="Makeup completed",E63="Trial class"),N(F63)&gt;'Pay rules'!$B$15),ROUND(IF(F63&lt;='Pay rules'!$B$16,G63*'Pay rules'!$B$17,G63*F63/D63),2),0))</f>
        <v/>
      </c>
      <c r="J63" s="15" t="str">
        <f>IF(B63="","",ROUND(G63*H63-I63,2))</f>
        <v/>
      </c>
    </row>
    <row r="64" spans="1:10" x14ac:dyDescent="0.25">
      <c r="A64" s="14"/>
      <c r="G64" s="15" t="str">
        <f>IF(B64="","",IFERROR(ROUND(INDEX(Teachers!$B$2:$B$21,MATCH(B64,Teachers!$A$2:$A$21,0))*D64/60,2),0))</f>
        <v/>
      </c>
      <c r="H64" s="16" t="str">
        <f>IF(B64="","",IFERROR(INDEX('Pay rules'!$B$5:$B$12,MATCH(E64,'Pay rules'!$A$5:$A$12,0)),0))</f>
        <v/>
      </c>
      <c r="I64" s="15" t="str">
        <f>IF(B64="","",IF(AND(OR(E64="Completed",E64="Makeup completed",E64="Trial class"),N(F64)&gt;'Pay rules'!$B$15),ROUND(IF(F64&lt;='Pay rules'!$B$16,G64*'Pay rules'!$B$17,G64*F64/D64),2),0))</f>
        <v/>
      </c>
      <c r="J64" s="15" t="str">
        <f>IF(B64="","",ROUND(G64*H64-I64,2))</f>
        <v/>
      </c>
    </row>
    <row r="65" spans="1:10" x14ac:dyDescent="0.25">
      <c r="A65" s="14"/>
      <c r="G65" s="15" t="str">
        <f>IF(B65="","",IFERROR(ROUND(INDEX(Teachers!$B$2:$B$21,MATCH(B65,Teachers!$A$2:$A$21,0))*D65/60,2),0))</f>
        <v/>
      </c>
      <c r="H65" s="16" t="str">
        <f>IF(B65="","",IFERROR(INDEX('Pay rules'!$B$5:$B$12,MATCH(E65,'Pay rules'!$A$5:$A$12,0)),0))</f>
        <v/>
      </c>
      <c r="I65" s="15" t="str">
        <f>IF(B65="","",IF(AND(OR(E65="Completed",E65="Makeup completed",E65="Trial class"),N(F65)&gt;'Pay rules'!$B$15),ROUND(IF(F65&lt;='Pay rules'!$B$16,G65*'Pay rules'!$B$17,G65*F65/D65),2),0))</f>
        <v/>
      </c>
      <c r="J65" s="15" t="str">
        <f>IF(B65="","",ROUND(G65*H65-I65,2))</f>
        <v/>
      </c>
    </row>
    <row r="66" spans="1:10" x14ac:dyDescent="0.25">
      <c r="A66" s="14"/>
      <c r="G66" s="15" t="str">
        <f>IF(B66="","",IFERROR(ROUND(INDEX(Teachers!$B$2:$B$21,MATCH(B66,Teachers!$A$2:$A$21,0))*D66/60,2),0))</f>
        <v/>
      </c>
      <c r="H66" s="16" t="str">
        <f>IF(B66="","",IFERROR(INDEX('Pay rules'!$B$5:$B$12,MATCH(E66,'Pay rules'!$A$5:$A$12,0)),0))</f>
        <v/>
      </c>
      <c r="I66" s="15" t="str">
        <f>IF(B66="","",IF(AND(OR(E66="Completed",E66="Makeup completed",E66="Trial class"),N(F66)&gt;'Pay rules'!$B$15),ROUND(IF(F66&lt;='Pay rules'!$B$16,G66*'Pay rules'!$B$17,G66*F66/D66),2),0))</f>
        <v/>
      </c>
      <c r="J66" s="15" t="str">
        <f>IF(B66="","",ROUND(G66*H66-I66,2))</f>
        <v/>
      </c>
    </row>
    <row r="67" spans="1:10" x14ac:dyDescent="0.25">
      <c r="A67" s="14"/>
      <c r="G67" s="15" t="str">
        <f>IF(B67="","",IFERROR(ROUND(INDEX(Teachers!$B$2:$B$21,MATCH(B67,Teachers!$A$2:$A$21,0))*D67/60,2),0))</f>
        <v/>
      </c>
      <c r="H67" s="16" t="str">
        <f>IF(B67="","",IFERROR(INDEX('Pay rules'!$B$5:$B$12,MATCH(E67,'Pay rules'!$A$5:$A$12,0)),0))</f>
        <v/>
      </c>
      <c r="I67" s="15" t="str">
        <f>IF(B67="","",IF(AND(OR(E67="Completed",E67="Makeup completed",E67="Trial class"),N(F67)&gt;'Pay rules'!$B$15),ROUND(IF(F67&lt;='Pay rules'!$B$16,G67*'Pay rules'!$B$17,G67*F67/D67),2),0))</f>
        <v/>
      </c>
      <c r="J67" s="15" t="str">
        <f>IF(B67="","",ROUND(G67*H67-I67,2))</f>
        <v/>
      </c>
    </row>
    <row r="68" spans="1:10" x14ac:dyDescent="0.25">
      <c r="A68" s="14"/>
      <c r="G68" s="15" t="str">
        <f>IF(B68="","",IFERROR(ROUND(INDEX(Teachers!$B$2:$B$21,MATCH(B68,Teachers!$A$2:$A$21,0))*D68/60,2),0))</f>
        <v/>
      </c>
      <c r="H68" s="16" t="str">
        <f>IF(B68="","",IFERROR(INDEX('Pay rules'!$B$5:$B$12,MATCH(E68,'Pay rules'!$A$5:$A$12,0)),0))</f>
        <v/>
      </c>
      <c r="I68" s="15" t="str">
        <f>IF(B68="","",IF(AND(OR(E68="Completed",E68="Makeup completed",E68="Trial class"),N(F68)&gt;'Pay rules'!$B$15),ROUND(IF(F68&lt;='Pay rules'!$B$16,G68*'Pay rules'!$B$17,G68*F68/D68),2),0))</f>
        <v/>
      </c>
      <c r="J68" s="15" t="str">
        <f>IF(B68="","",ROUND(G68*H68-I68,2))</f>
        <v/>
      </c>
    </row>
    <row r="69" spans="1:10" x14ac:dyDescent="0.25">
      <c r="A69" s="14"/>
      <c r="G69" s="15" t="str">
        <f>IF(B69="","",IFERROR(ROUND(INDEX(Teachers!$B$2:$B$21,MATCH(B69,Teachers!$A$2:$A$21,0))*D69/60,2),0))</f>
        <v/>
      </c>
      <c r="H69" s="16" t="str">
        <f>IF(B69="","",IFERROR(INDEX('Pay rules'!$B$5:$B$12,MATCH(E69,'Pay rules'!$A$5:$A$12,0)),0))</f>
        <v/>
      </c>
      <c r="I69" s="15" t="str">
        <f>IF(B69="","",IF(AND(OR(E69="Completed",E69="Makeup completed",E69="Trial class"),N(F69)&gt;'Pay rules'!$B$15),ROUND(IF(F69&lt;='Pay rules'!$B$16,G69*'Pay rules'!$B$17,G69*F69/D69),2),0))</f>
        <v/>
      </c>
      <c r="J69" s="15" t="str">
        <f>IF(B69="","",ROUND(G69*H69-I69,2))</f>
        <v/>
      </c>
    </row>
    <row r="70" spans="1:10" x14ac:dyDescent="0.25">
      <c r="A70" s="14"/>
      <c r="G70" s="15" t="str">
        <f>IF(B70="","",IFERROR(ROUND(INDEX(Teachers!$B$2:$B$21,MATCH(B70,Teachers!$A$2:$A$21,0))*D70/60,2),0))</f>
        <v/>
      </c>
      <c r="H70" s="16" t="str">
        <f>IF(B70="","",IFERROR(INDEX('Pay rules'!$B$5:$B$12,MATCH(E70,'Pay rules'!$A$5:$A$12,0)),0))</f>
        <v/>
      </c>
      <c r="I70" s="15" t="str">
        <f>IF(B70="","",IF(AND(OR(E70="Completed",E70="Makeup completed",E70="Trial class"),N(F70)&gt;'Pay rules'!$B$15),ROUND(IF(F70&lt;='Pay rules'!$B$16,G70*'Pay rules'!$B$17,G70*F70/D70),2),0))</f>
        <v/>
      </c>
      <c r="J70" s="15" t="str">
        <f>IF(B70="","",ROUND(G70*H70-I70,2))</f>
        <v/>
      </c>
    </row>
    <row r="71" spans="1:10" x14ac:dyDescent="0.25">
      <c r="A71" s="14"/>
      <c r="G71" s="15" t="str">
        <f>IF(B71="","",IFERROR(ROUND(INDEX(Teachers!$B$2:$B$21,MATCH(B71,Teachers!$A$2:$A$21,0))*D71/60,2),0))</f>
        <v/>
      </c>
      <c r="H71" s="16" t="str">
        <f>IF(B71="","",IFERROR(INDEX('Pay rules'!$B$5:$B$12,MATCH(E71,'Pay rules'!$A$5:$A$12,0)),0))</f>
        <v/>
      </c>
      <c r="I71" s="15" t="str">
        <f>IF(B71="","",IF(AND(OR(E71="Completed",E71="Makeup completed",E71="Trial class"),N(F71)&gt;'Pay rules'!$B$15),ROUND(IF(F71&lt;='Pay rules'!$B$16,G71*'Pay rules'!$B$17,G71*F71/D71),2),0))</f>
        <v/>
      </c>
      <c r="J71" s="15" t="str">
        <f>IF(B71="","",ROUND(G71*H71-I71,2))</f>
        <v/>
      </c>
    </row>
    <row r="72" spans="1:10" x14ac:dyDescent="0.25">
      <c r="A72" s="14"/>
      <c r="G72" s="15" t="str">
        <f>IF(B72="","",IFERROR(ROUND(INDEX(Teachers!$B$2:$B$21,MATCH(B72,Teachers!$A$2:$A$21,0))*D72/60,2),0))</f>
        <v/>
      </c>
      <c r="H72" s="16" t="str">
        <f>IF(B72="","",IFERROR(INDEX('Pay rules'!$B$5:$B$12,MATCH(E72,'Pay rules'!$A$5:$A$12,0)),0))</f>
        <v/>
      </c>
      <c r="I72" s="15" t="str">
        <f>IF(B72="","",IF(AND(OR(E72="Completed",E72="Makeup completed",E72="Trial class"),N(F72)&gt;'Pay rules'!$B$15),ROUND(IF(F72&lt;='Pay rules'!$B$16,G72*'Pay rules'!$B$17,G72*F72/D72),2),0))</f>
        <v/>
      </c>
      <c r="J72" s="15" t="str">
        <f>IF(B72="","",ROUND(G72*H72-I72,2))</f>
        <v/>
      </c>
    </row>
    <row r="73" spans="1:10" x14ac:dyDescent="0.25">
      <c r="A73" s="14"/>
      <c r="G73" s="15" t="str">
        <f>IF(B73="","",IFERROR(ROUND(INDEX(Teachers!$B$2:$B$21,MATCH(B73,Teachers!$A$2:$A$21,0))*D73/60,2),0))</f>
        <v/>
      </c>
      <c r="H73" s="16" t="str">
        <f>IF(B73="","",IFERROR(INDEX('Pay rules'!$B$5:$B$12,MATCH(E73,'Pay rules'!$A$5:$A$12,0)),0))</f>
        <v/>
      </c>
      <c r="I73" s="15" t="str">
        <f>IF(B73="","",IF(AND(OR(E73="Completed",E73="Makeup completed",E73="Trial class"),N(F73)&gt;'Pay rules'!$B$15),ROUND(IF(F73&lt;='Pay rules'!$B$16,G73*'Pay rules'!$B$17,G73*F73/D73),2),0))</f>
        <v/>
      </c>
      <c r="J73" s="15" t="str">
        <f>IF(B73="","",ROUND(G73*H73-I73,2))</f>
        <v/>
      </c>
    </row>
    <row r="74" spans="1:10" x14ac:dyDescent="0.25">
      <c r="A74" s="14"/>
      <c r="G74" s="15" t="str">
        <f>IF(B74="","",IFERROR(ROUND(INDEX(Teachers!$B$2:$B$21,MATCH(B74,Teachers!$A$2:$A$21,0))*D74/60,2),0))</f>
        <v/>
      </c>
      <c r="H74" s="16" t="str">
        <f>IF(B74="","",IFERROR(INDEX('Pay rules'!$B$5:$B$12,MATCH(E74,'Pay rules'!$A$5:$A$12,0)),0))</f>
        <v/>
      </c>
      <c r="I74" s="15" t="str">
        <f>IF(B74="","",IF(AND(OR(E74="Completed",E74="Makeup completed",E74="Trial class"),N(F74)&gt;'Pay rules'!$B$15),ROUND(IF(F74&lt;='Pay rules'!$B$16,G74*'Pay rules'!$B$17,G74*F74/D74),2),0))</f>
        <v/>
      </c>
      <c r="J74" s="15" t="str">
        <f>IF(B74="","",ROUND(G74*H74-I74,2))</f>
        <v/>
      </c>
    </row>
    <row r="75" spans="1:10" x14ac:dyDescent="0.25">
      <c r="A75" s="14"/>
      <c r="G75" s="15" t="str">
        <f>IF(B75="","",IFERROR(ROUND(INDEX(Teachers!$B$2:$B$21,MATCH(B75,Teachers!$A$2:$A$21,0))*D75/60,2),0))</f>
        <v/>
      </c>
      <c r="H75" s="16" t="str">
        <f>IF(B75="","",IFERROR(INDEX('Pay rules'!$B$5:$B$12,MATCH(E75,'Pay rules'!$A$5:$A$12,0)),0))</f>
        <v/>
      </c>
      <c r="I75" s="15" t="str">
        <f>IF(B75="","",IF(AND(OR(E75="Completed",E75="Makeup completed",E75="Trial class"),N(F75)&gt;'Pay rules'!$B$15),ROUND(IF(F75&lt;='Pay rules'!$B$16,G75*'Pay rules'!$B$17,G75*F75/D75),2),0))</f>
        <v/>
      </c>
      <c r="J75" s="15" t="str">
        <f>IF(B75="","",ROUND(G75*H75-I75,2))</f>
        <v/>
      </c>
    </row>
    <row r="76" spans="1:10" x14ac:dyDescent="0.25">
      <c r="A76" s="14"/>
      <c r="G76" s="15" t="str">
        <f>IF(B76="","",IFERROR(ROUND(INDEX(Teachers!$B$2:$B$21,MATCH(B76,Teachers!$A$2:$A$21,0))*D76/60,2),0))</f>
        <v/>
      </c>
      <c r="H76" s="16" t="str">
        <f>IF(B76="","",IFERROR(INDEX('Pay rules'!$B$5:$B$12,MATCH(E76,'Pay rules'!$A$5:$A$12,0)),0))</f>
        <v/>
      </c>
      <c r="I76" s="15" t="str">
        <f>IF(B76="","",IF(AND(OR(E76="Completed",E76="Makeup completed",E76="Trial class"),N(F76)&gt;'Pay rules'!$B$15),ROUND(IF(F76&lt;='Pay rules'!$B$16,G76*'Pay rules'!$B$17,G76*F76/D76),2),0))</f>
        <v/>
      </c>
      <c r="J76" s="15" t="str">
        <f>IF(B76="","",ROUND(G76*H76-I76,2))</f>
        <v/>
      </c>
    </row>
    <row r="77" spans="1:10" x14ac:dyDescent="0.25">
      <c r="A77" s="14"/>
      <c r="G77" s="15" t="str">
        <f>IF(B77="","",IFERROR(ROUND(INDEX(Teachers!$B$2:$B$21,MATCH(B77,Teachers!$A$2:$A$21,0))*D77/60,2),0))</f>
        <v/>
      </c>
      <c r="H77" s="16" t="str">
        <f>IF(B77="","",IFERROR(INDEX('Pay rules'!$B$5:$B$12,MATCH(E77,'Pay rules'!$A$5:$A$12,0)),0))</f>
        <v/>
      </c>
      <c r="I77" s="15" t="str">
        <f>IF(B77="","",IF(AND(OR(E77="Completed",E77="Makeup completed",E77="Trial class"),N(F77)&gt;'Pay rules'!$B$15),ROUND(IF(F77&lt;='Pay rules'!$B$16,G77*'Pay rules'!$B$17,G77*F77/D77),2),0))</f>
        <v/>
      </c>
      <c r="J77" s="15" t="str">
        <f>IF(B77="","",ROUND(G77*H77-I77,2))</f>
        <v/>
      </c>
    </row>
    <row r="78" spans="1:10" x14ac:dyDescent="0.25">
      <c r="A78" s="14"/>
      <c r="G78" s="15" t="str">
        <f>IF(B78="","",IFERROR(ROUND(INDEX(Teachers!$B$2:$B$21,MATCH(B78,Teachers!$A$2:$A$21,0))*D78/60,2),0))</f>
        <v/>
      </c>
      <c r="H78" s="16" t="str">
        <f>IF(B78="","",IFERROR(INDEX('Pay rules'!$B$5:$B$12,MATCH(E78,'Pay rules'!$A$5:$A$12,0)),0))</f>
        <v/>
      </c>
      <c r="I78" s="15" t="str">
        <f>IF(B78="","",IF(AND(OR(E78="Completed",E78="Makeup completed",E78="Trial class"),N(F78)&gt;'Pay rules'!$B$15),ROUND(IF(F78&lt;='Pay rules'!$B$16,G78*'Pay rules'!$B$17,G78*F78/D78),2),0))</f>
        <v/>
      </c>
      <c r="J78" s="15" t="str">
        <f>IF(B78="","",ROUND(G78*H78-I78,2))</f>
        <v/>
      </c>
    </row>
    <row r="79" spans="1:10" x14ac:dyDescent="0.25">
      <c r="A79" s="14"/>
      <c r="G79" s="15" t="str">
        <f>IF(B79="","",IFERROR(ROUND(INDEX(Teachers!$B$2:$B$21,MATCH(B79,Teachers!$A$2:$A$21,0))*D79/60,2),0))</f>
        <v/>
      </c>
      <c r="H79" s="16" t="str">
        <f>IF(B79="","",IFERROR(INDEX('Pay rules'!$B$5:$B$12,MATCH(E79,'Pay rules'!$A$5:$A$12,0)),0))</f>
        <v/>
      </c>
      <c r="I79" s="15" t="str">
        <f>IF(B79="","",IF(AND(OR(E79="Completed",E79="Makeup completed",E79="Trial class"),N(F79)&gt;'Pay rules'!$B$15),ROUND(IF(F79&lt;='Pay rules'!$B$16,G79*'Pay rules'!$B$17,G79*F79/D79),2),0))</f>
        <v/>
      </c>
      <c r="J79" s="15" t="str">
        <f>IF(B79="","",ROUND(G79*H79-I79,2))</f>
        <v/>
      </c>
    </row>
    <row r="80" spans="1:10" x14ac:dyDescent="0.25">
      <c r="A80" s="14"/>
      <c r="G80" s="15" t="str">
        <f>IF(B80="","",IFERROR(ROUND(INDEX(Teachers!$B$2:$B$21,MATCH(B80,Teachers!$A$2:$A$21,0))*D80/60,2),0))</f>
        <v/>
      </c>
      <c r="H80" s="16" t="str">
        <f>IF(B80="","",IFERROR(INDEX('Pay rules'!$B$5:$B$12,MATCH(E80,'Pay rules'!$A$5:$A$12,0)),0))</f>
        <v/>
      </c>
      <c r="I80" s="15" t="str">
        <f>IF(B80="","",IF(AND(OR(E80="Completed",E80="Makeup completed",E80="Trial class"),N(F80)&gt;'Pay rules'!$B$15),ROUND(IF(F80&lt;='Pay rules'!$B$16,G80*'Pay rules'!$B$17,G80*F80/D80),2),0))</f>
        <v/>
      </c>
      <c r="J80" s="15" t="str">
        <f>IF(B80="","",ROUND(G80*H80-I80,2))</f>
        <v/>
      </c>
    </row>
    <row r="81" spans="1:10" x14ac:dyDescent="0.25">
      <c r="A81" s="14"/>
      <c r="G81" s="15" t="str">
        <f>IF(B81="","",IFERROR(ROUND(INDEX(Teachers!$B$2:$B$21,MATCH(B81,Teachers!$A$2:$A$21,0))*D81/60,2),0))</f>
        <v/>
      </c>
      <c r="H81" s="16" t="str">
        <f>IF(B81="","",IFERROR(INDEX('Pay rules'!$B$5:$B$12,MATCH(E81,'Pay rules'!$A$5:$A$12,0)),0))</f>
        <v/>
      </c>
      <c r="I81" s="15" t="str">
        <f>IF(B81="","",IF(AND(OR(E81="Completed",E81="Makeup completed",E81="Trial class"),N(F81)&gt;'Pay rules'!$B$15),ROUND(IF(F81&lt;='Pay rules'!$B$16,G81*'Pay rules'!$B$17,G81*F81/D81),2),0))</f>
        <v/>
      </c>
      <c r="J81" s="15" t="str">
        <f>IF(B81="","",ROUND(G81*H81-I81,2))</f>
        <v/>
      </c>
    </row>
    <row r="82" spans="1:10" x14ac:dyDescent="0.25">
      <c r="A82" s="14"/>
      <c r="G82" s="15" t="str">
        <f>IF(B82="","",IFERROR(ROUND(INDEX(Teachers!$B$2:$B$21,MATCH(B82,Teachers!$A$2:$A$21,0))*D82/60,2),0))</f>
        <v/>
      </c>
      <c r="H82" s="16" t="str">
        <f>IF(B82="","",IFERROR(INDEX('Pay rules'!$B$5:$B$12,MATCH(E82,'Pay rules'!$A$5:$A$12,0)),0))</f>
        <v/>
      </c>
      <c r="I82" s="15" t="str">
        <f>IF(B82="","",IF(AND(OR(E82="Completed",E82="Makeup completed",E82="Trial class"),N(F82)&gt;'Pay rules'!$B$15),ROUND(IF(F82&lt;='Pay rules'!$B$16,G82*'Pay rules'!$B$17,G82*F82/D82),2),0))</f>
        <v/>
      </c>
      <c r="J82" s="15" t="str">
        <f>IF(B82="","",ROUND(G82*H82-I82,2))</f>
        <v/>
      </c>
    </row>
    <row r="83" spans="1:10" x14ac:dyDescent="0.25">
      <c r="A83" s="14"/>
      <c r="G83" s="15" t="str">
        <f>IF(B83="","",IFERROR(ROUND(INDEX(Teachers!$B$2:$B$21,MATCH(B83,Teachers!$A$2:$A$21,0))*D83/60,2),0))</f>
        <v/>
      </c>
      <c r="H83" s="16" t="str">
        <f>IF(B83="","",IFERROR(INDEX('Pay rules'!$B$5:$B$12,MATCH(E83,'Pay rules'!$A$5:$A$12,0)),0))</f>
        <v/>
      </c>
      <c r="I83" s="15" t="str">
        <f>IF(B83="","",IF(AND(OR(E83="Completed",E83="Makeup completed",E83="Trial class"),N(F83)&gt;'Pay rules'!$B$15),ROUND(IF(F83&lt;='Pay rules'!$B$16,G83*'Pay rules'!$B$17,G83*F83/D83),2),0))</f>
        <v/>
      </c>
      <c r="J83" s="15" t="str">
        <f>IF(B83="","",ROUND(G83*H83-I83,2))</f>
        <v/>
      </c>
    </row>
    <row r="84" spans="1:10" x14ac:dyDescent="0.25">
      <c r="A84" s="14"/>
      <c r="G84" s="15" t="str">
        <f>IF(B84="","",IFERROR(ROUND(INDEX(Teachers!$B$2:$B$21,MATCH(B84,Teachers!$A$2:$A$21,0))*D84/60,2),0))</f>
        <v/>
      </c>
      <c r="H84" s="16" t="str">
        <f>IF(B84="","",IFERROR(INDEX('Pay rules'!$B$5:$B$12,MATCH(E84,'Pay rules'!$A$5:$A$12,0)),0))</f>
        <v/>
      </c>
      <c r="I84" s="15" t="str">
        <f>IF(B84="","",IF(AND(OR(E84="Completed",E84="Makeup completed",E84="Trial class"),N(F84)&gt;'Pay rules'!$B$15),ROUND(IF(F84&lt;='Pay rules'!$B$16,G84*'Pay rules'!$B$17,G84*F84/D84),2),0))</f>
        <v/>
      </c>
      <c r="J84" s="15" t="str">
        <f>IF(B84="","",ROUND(G84*H84-I84,2))</f>
        <v/>
      </c>
    </row>
    <row r="85" spans="1:10" x14ac:dyDescent="0.25">
      <c r="A85" s="14"/>
      <c r="G85" s="15" t="str">
        <f>IF(B85="","",IFERROR(ROUND(INDEX(Teachers!$B$2:$B$21,MATCH(B85,Teachers!$A$2:$A$21,0))*D85/60,2),0))</f>
        <v/>
      </c>
      <c r="H85" s="16" t="str">
        <f>IF(B85="","",IFERROR(INDEX('Pay rules'!$B$5:$B$12,MATCH(E85,'Pay rules'!$A$5:$A$12,0)),0))</f>
        <v/>
      </c>
      <c r="I85" s="15" t="str">
        <f>IF(B85="","",IF(AND(OR(E85="Completed",E85="Makeup completed",E85="Trial class"),N(F85)&gt;'Pay rules'!$B$15),ROUND(IF(F85&lt;='Pay rules'!$B$16,G85*'Pay rules'!$B$17,G85*F85/D85),2),0))</f>
        <v/>
      </c>
      <c r="J85" s="15" t="str">
        <f>IF(B85="","",ROUND(G85*H85-I85,2))</f>
        <v/>
      </c>
    </row>
    <row r="86" spans="1:10" x14ac:dyDescent="0.25">
      <c r="A86" s="14"/>
      <c r="G86" s="15" t="str">
        <f>IF(B86="","",IFERROR(ROUND(INDEX(Teachers!$B$2:$B$21,MATCH(B86,Teachers!$A$2:$A$21,0))*D86/60,2),0))</f>
        <v/>
      </c>
      <c r="H86" s="16" t="str">
        <f>IF(B86="","",IFERROR(INDEX('Pay rules'!$B$5:$B$12,MATCH(E86,'Pay rules'!$A$5:$A$12,0)),0))</f>
        <v/>
      </c>
      <c r="I86" s="15" t="str">
        <f>IF(B86="","",IF(AND(OR(E86="Completed",E86="Makeup completed",E86="Trial class"),N(F86)&gt;'Pay rules'!$B$15),ROUND(IF(F86&lt;='Pay rules'!$B$16,G86*'Pay rules'!$B$17,G86*F86/D86),2),0))</f>
        <v/>
      </c>
      <c r="J86" s="15" t="str">
        <f>IF(B86="","",ROUND(G86*H86-I86,2))</f>
        <v/>
      </c>
    </row>
    <row r="87" spans="1:10" x14ac:dyDescent="0.25">
      <c r="A87" s="14"/>
      <c r="G87" s="15" t="str">
        <f>IF(B87="","",IFERROR(ROUND(INDEX(Teachers!$B$2:$B$21,MATCH(B87,Teachers!$A$2:$A$21,0))*D87/60,2),0))</f>
        <v/>
      </c>
      <c r="H87" s="16" t="str">
        <f>IF(B87="","",IFERROR(INDEX('Pay rules'!$B$5:$B$12,MATCH(E87,'Pay rules'!$A$5:$A$12,0)),0))</f>
        <v/>
      </c>
      <c r="I87" s="15" t="str">
        <f>IF(B87="","",IF(AND(OR(E87="Completed",E87="Makeup completed",E87="Trial class"),N(F87)&gt;'Pay rules'!$B$15),ROUND(IF(F87&lt;='Pay rules'!$B$16,G87*'Pay rules'!$B$17,G87*F87/D87),2),0))</f>
        <v/>
      </c>
      <c r="J87" s="15" t="str">
        <f>IF(B87="","",ROUND(G87*H87-I87,2))</f>
        <v/>
      </c>
    </row>
    <row r="88" spans="1:10" x14ac:dyDescent="0.25">
      <c r="A88" s="14"/>
      <c r="G88" s="15" t="str">
        <f>IF(B88="","",IFERROR(ROUND(INDEX(Teachers!$B$2:$B$21,MATCH(B88,Teachers!$A$2:$A$21,0))*D88/60,2),0))</f>
        <v/>
      </c>
      <c r="H88" s="16" t="str">
        <f>IF(B88="","",IFERROR(INDEX('Pay rules'!$B$5:$B$12,MATCH(E88,'Pay rules'!$A$5:$A$12,0)),0))</f>
        <v/>
      </c>
      <c r="I88" s="15" t="str">
        <f>IF(B88="","",IF(AND(OR(E88="Completed",E88="Makeup completed",E88="Trial class"),N(F88)&gt;'Pay rules'!$B$15),ROUND(IF(F88&lt;='Pay rules'!$B$16,G88*'Pay rules'!$B$17,G88*F88/D88),2),0))</f>
        <v/>
      </c>
      <c r="J88" s="15" t="str">
        <f>IF(B88="","",ROUND(G88*H88-I88,2))</f>
        <v/>
      </c>
    </row>
    <row r="89" spans="1:10" x14ac:dyDescent="0.25">
      <c r="A89" s="14"/>
      <c r="G89" s="15" t="str">
        <f>IF(B89="","",IFERROR(ROUND(INDEX(Teachers!$B$2:$B$21,MATCH(B89,Teachers!$A$2:$A$21,0))*D89/60,2),0))</f>
        <v/>
      </c>
      <c r="H89" s="16" t="str">
        <f>IF(B89="","",IFERROR(INDEX('Pay rules'!$B$5:$B$12,MATCH(E89,'Pay rules'!$A$5:$A$12,0)),0))</f>
        <v/>
      </c>
      <c r="I89" s="15" t="str">
        <f>IF(B89="","",IF(AND(OR(E89="Completed",E89="Makeup completed",E89="Trial class"),N(F89)&gt;'Pay rules'!$B$15),ROUND(IF(F89&lt;='Pay rules'!$B$16,G89*'Pay rules'!$B$17,G89*F89/D89),2),0))</f>
        <v/>
      </c>
      <c r="J89" s="15" t="str">
        <f>IF(B89="","",ROUND(G89*H89-I89,2))</f>
        <v/>
      </c>
    </row>
    <row r="90" spans="1:10" x14ac:dyDescent="0.25">
      <c r="A90" s="14"/>
      <c r="G90" s="15" t="str">
        <f>IF(B90="","",IFERROR(ROUND(INDEX(Teachers!$B$2:$B$21,MATCH(B90,Teachers!$A$2:$A$21,0))*D90/60,2),0))</f>
        <v/>
      </c>
      <c r="H90" s="16" t="str">
        <f>IF(B90="","",IFERROR(INDEX('Pay rules'!$B$5:$B$12,MATCH(E90,'Pay rules'!$A$5:$A$12,0)),0))</f>
        <v/>
      </c>
      <c r="I90" s="15" t="str">
        <f>IF(B90="","",IF(AND(OR(E90="Completed",E90="Makeup completed",E90="Trial class"),N(F90)&gt;'Pay rules'!$B$15),ROUND(IF(F90&lt;='Pay rules'!$B$16,G90*'Pay rules'!$B$17,G90*F90/D90),2),0))</f>
        <v/>
      </c>
      <c r="J90" s="15" t="str">
        <f>IF(B90="","",ROUND(G90*H90-I90,2))</f>
        <v/>
      </c>
    </row>
    <row r="91" spans="1:10" x14ac:dyDescent="0.25">
      <c r="A91" s="14"/>
      <c r="G91" s="15" t="str">
        <f>IF(B91="","",IFERROR(ROUND(INDEX(Teachers!$B$2:$B$21,MATCH(B91,Teachers!$A$2:$A$21,0))*D91/60,2),0))</f>
        <v/>
      </c>
      <c r="H91" s="16" t="str">
        <f>IF(B91="","",IFERROR(INDEX('Pay rules'!$B$5:$B$12,MATCH(E91,'Pay rules'!$A$5:$A$12,0)),0))</f>
        <v/>
      </c>
      <c r="I91" s="15" t="str">
        <f>IF(B91="","",IF(AND(OR(E91="Completed",E91="Makeup completed",E91="Trial class"),N(F91)&gt;'Pay rules'!$B$15),ROUND(IF(F91&lt;='Pay rules'!$B$16,G91*'Pay rules'!$B$17,G91*F91/D91),2),0))</f>
        <v/>
      </c>
      <c r="J91" s="15" t="str">
        <f>IF(B91="","",ROUND(G91*H91-I91,2))</f>
        <v/>
      </c>
    </row>
    <row r="92" spans="1:10" x14ac:dyDescent="0.25">
      <c r="A92" s="14"/>
      <c r="G92" s="15" t="str">
        <f>IF(B92="","",IFERROR(ROUND(INDEX(Teachers!$B$2:$B$21,MATCH(B92,Teachers!$A$2:$A$21,0))*D92/60,2),0))</f>
        <v/>
      </c>
      <c r="H92" s="16" t="str">
        <f>IF(B92="","",IFERROR(INDEX('Pay rules'!$B$5:$B$12,MATCH(E92,'Pay rules'!$A$5:$A$12,0)),0))</f>
        <v/>
      </c>
      <c r="I92" s="15" t="str">
        <f>IF(B92="","",IF(AND(OR(E92="Completed",E92="Makeup completed",E92="Trial class"),N(F92)&gt;'Pay rules'!$B$15),ROUND(IF(F92&lt;='Pay rules'!$B$16,G92*'Pay rules'!$B$17,G92*F92/D92),2),0))</f>
        <v/>
      </c>
      <c r="J92" s="15" t="str">
        <f>IF(B92="","",ROUND(G92*H92-I92,2))</f>
        <v/>
      </c>
    </row>
    <row r="93" spans="1:10" x14ac:dyDescent="0.25">
      <c r="A93" s="14"/>
      <c r="G93" s="15" t="str">
        <f>IF(B93="","",IFERROR(ROUND(INDEX(Teachers!$B$2:$B$21,MATCH(B93,Teachers!$A$2:$A$21,0))*D93/60,2),0))</f>
        <v/>
      </c>
      <c r="H93" s="16" t="str">
        <f>IF(B93="","",IFERROR(INDEX('Pay rules'!$B$5:$B$12,MATCH(E93,'Pay rules'!$A$5:$A$12,0)),0))</f>
        <v/>
      </c>
      <c r="I93" s="15" t="str">
        <f>IF(B93="","",IF(AND(OR(E93="Completed",E93="Makeup completed",E93="Trial class"),N(F93)&gt;'Pay rules'!$B$15),ROUND(IF(F93&lt;='Pay rules'!$B$16,G93*'Pay rules'!$B$17,G93*F93/D93),2),0))</f>
        <v/>
      </c>
      <c r="J93" s="15" t="str">
        <f>IF(B93="","",ROUND(G93*H93-I93,2))</f>
        <v/>
      </c>
    </row>
    <row r="94" spans="1:10" x14ac:dyDescent="0.25">
      <c r="A94" s="14"/>
      <c r="G94" s="15" t="str">
        <f>IF(B94="","",IFERROR(ROUND(INDEX(Teachers!$B$2:$B$21,MATCH(B94,Teachers!$A$2:$A$21,0))*D94/60,2),0))</f>
        <v/>
      </c>
      <c r="H94" s="16" t="str">
        <f>IF(B94="","",IFERROR(INDEX('Pay rules'!$B$5:$B$12,MATCH(E94,'Pay rules'!$A$5:$A$12,0)),0))</f>
        <v/>
      </c>
      <c r="I94" s="15" t="str">
        <f>IF(B94="","",IF(AND(OR(E94="Completed",E94="Makeup completed",E94="Trial class"),N(F94)&gt;'Pay rules'!$B$15),ROUND(IF(F94&lt;='Pay rules'!$B$16,G94*'Pay rules'!$B$17,G94*F94/D94),2),0))</f>
        <v/>
      </c>
      <c r="J94" s="15" t="str">
        <f>IF(B94="","",ROUND(G94*H94-I94,2))</f>
        <v/>
      </c>
    </row>
    <row r="95" spans="1:10" x14ac:dyDescent="0.25">
      <c r="A95" s="14"/>
      <c r="G95" s="15" t="str">
        <f>IF(B95="","",IFERROR(ROUND(INDEX(Teachers!$B$2:$B$21,MATCH(B95,Teachers!$A$2:$A$21,0))*D95/60,2),0))</f>
        <v/>
      </c>
      <c r="H95" s="16" t="str">
        <f>IF(B95="","",IFERROR(INDEX('Pay rules'!$B$5:$B$12,MATCH(E95,'Pay rules'!$A$5:$A$12,0)),0))</f>
        <v/>
      </c>
      <c r="I95" s="15" t="str">
        <f>IF(B95="","",IF(AND(OR(E95="Completed",E95="Makeup completed",E95="Trial class"),N(F95)&gt;'Pay rules'!$B$15),ROUND(IF(F95&lt;='Pay rules'!$B$16,G95*'Pay rules'!$B$17,G95*F95/D95),2),0))</f>
        <v/>
      </c>
      <c r="J95" s="15" t="str">
        <f>IF(B95="","",ROUND(G95*H95-I95,2))</f>
        <v/>
      </c>
    </row>
    <row r="96" spans="1:10" x14ac:dyDescent="0.25">
      <c r="A96" s="14"/>
      <c r="G96" s="15" t="str">
        <f>IF(B96="","",IFERROR(ROUND(INDEX(Teachers!$B$2:$B$21,MATCH(B96,Teachers!$A$2:$A$21,0))*D96/60,2),0))</f>
        <v/>
      </c>
      <c r="H96" s="16" t="str">
        <f>IF(B96="","",IFERROR(INDEX('Pay rules'!$B$5:$B$12,MATCH(E96,'Pay rules'!$A$5:$A$12,0)),0))</f>
        <v/>
      </c>
      <c r="I96" s="15" t="str">
        <f>IF(B96="","",IF(AND(OR(E96="Completed",E96="Makeup completed",E96="Trial class"),N(F96)&gt;'Pay rules'!$B$15),ROUND(IF(F96&lt;='Pay rules'!$B$16,G96*'Pay rules'!$B$17,G96*F96/D96),2),0))</f>
        <v/>
      </c>
      <c r="J96" s="15" t="str">
        <f>IF(B96="","",ROUND(G96*H96-I96,2))</f>
        <v/>
      </c>
    </row>
    <row r="97" spans="1:10" x14ac:dyDescent="0.25">
      <c r="A97" s="14"/>
      <c r="G97" s="15" t="str">
        <f>IF(B97="","",IFERROR(ROUND(INDEX(Teachers!$B$2:$B$21,MATCH(B97,Teachers!$A$2:$A$21,0))*D97/60,2),0))</f>
        <v/>
      </c>
      <c r="H97" s="16" t="str">
        <f>IF(B97="","",IFERROR(INDEX('Pay rules'!$B$5:$B$12,MATCH(E97,'Pay rules'!$A$5:$A$12,0)),0))</f>
        <v/>
      </c>
      <c r="I97" s="15" t="str">
        <f>IF(B97="","",IF(AND(OR(E97="Completed",E97="Makeup completed",E97="Trial class"),N(F97)&gt;'Pay rules'!$B$15),ROUND(IF(F97&lt;='Pay rules'!$B$16,G97*'Pay rules'!$B$17,G97*F97/D97),2),0))</f>
        <v/>
      </c>
      <c r="J97" s="15" t="str">
        <f>IF(B97="","",ROUND(G97*H97-I97,2))</f>
        <v/>
      </c>
    </row>
    <row r="98" spans="1:10" x14ac:dyDescent="0.25">
      <c r="A98" s="14"/>
      <c r="G98" s="15" t="str">
        <f>IF(B98="","",IFERROR(ROUND(INDEX(Teachers!$B$2:$B$21,MATCH(B98,Teachers!$A$2:$A$21,0))*D98/60,2),0))</f>
        <v/>
      </c>
      <c r="H98" s="16" t="str">
        <f>IF(B98="","",IFERROR(INDEX('Pay rules'!$B$5:$B$12,MATCH(E98,'Pay rules'!$A$5:$A$12,0)),0))</f>
        <v/>
      </c>
      <c r="I98" s="15" t="str">
        <f>IF(B98="","",IF(AND(OR(E98="Completed",E98="Makeup completed",E98="Trial class"),N(F98)&gt;'Pay rules'!$B$15),ROUND(IF(F98&lt;='Pay rules'!$B$16,G98*'Pay rules'!$B$17,G98*F98/D98),2),0))</f>
        <v/>
      </c>
      <c r="J98" s="15" t="str">
        <f>IF(B98="","",ROUND(G98*H98-I98,2))</f>
        <v/>
      </c>
    </row>
    <row r="99" spans="1:10" x14ac:dyDescent="0.25">
      <c r="A99" s="14"/>
      <c r="G99" s="15" t="str">
        <f>IF(B99="","",IFERROR(ROUND(INDEX(Teachers!$B$2:$B$21,MATCH(B99,Teachers!$A$2:$A$21,0))*D99/60,2),0))</f>
        <v/>
      </c>
      <c r="H99" s="16" t="str">
        <f>IF(B99="","",IFERROR(INDEX('Pay rules'!$B$5:$B$12,MATCH(E99,'Pay rules'!$A$5:$A$12,0)),0))</f>
        <v/>
      </c>
      <c r="I99" s="15" t="str">
        <f>IF(B99="","",IF(AND(OR(E99="Completed",E99="Makeup completed",E99="Trial class"),N(F99)&gt;'Pay rules'!$B$15),ROUND(IF(F99&lt;='Pay rules'!$B$16,G99*'Pay rules'!$B$17,G99*F99/D99),2),0))</f>
        <v/>
      </c>
      <c r="J99" s="15" t="str">
        <f>IF(B99="","",ROUND(G99*H99-I99,2))</f>
        <v/>
      </c>
    </row>
    <row r="100" spans="1:10" x14ac:dyDescent="0.25">
      <c r="A100" s="14"/>
      <c r="G100" s="15" t="str">
        <f>IF(B100="","",IFERROR(ROUND(INDEX(Teachers!$B$2:$B$21,MATCH(B100,Teachers!$A$2:$A$21,0))*D100/60,2),0))</f>
        <v/>
      </c>
      <c r="H100" s="16" t="str">
        <f>IF(B100="","",IFERROR(INDEX('Pay rules'!$B$5:$B$12,MATCH(E100,'Pay rules'!$A$5:$A$12,0)),0))</f>
        <v/>
      </c>
      <c r="I100" s="15" t="str">
        <f>IF(B100="","",IF(AND(OR(E100="Completed",E100="Makeup completed",E100="Trial class"),N(F100)&gt;'Pay rules'!$B$15),ROUND(IF(F100&lt;='Pay rules'!$B$16,G100*'Pay rules'!$B$17,G100*F100/D100),2),0))</f>
        <v/>
      </c>
      <c r="J100" s="15" t="str">
        <f>IF(B100="","",ROUND(G100*H100-I100,2))</f>
        <v/>
      </c>
    </row>
    <row r="101" spans="1:10" x14ac:dyDescent="0.25">
      <c r="A101" s="14"/>
      <c r="G101" s="15" t="str">
        <f>IF(B101="","",IFERROR(ROUND(INDEX(Teachers!$B$2:$B$21,MATCH(B101,Teachers!$A$2:$A$21,0))*D101/60,2),0))</f>
        <v/>
      </c>
      <c r="H101" s="16" t="str">
        <f>IF(B101="","",IFERROR(INDEX('Pay rules'!$B$5:$B$12,MATCH(E101,'Pay rules'!$A$5:$A$12,0)),0))</f>
        <v/>
      </c>
      <c r="I101" s="15" t="str">
        <f>IF(B101="","",IF(AND(OR(E101="Completed",E101="Makeup completed",E101="Trial class"),N(F101)&gt;'Pay rules'!$B$15),ROUND(IF(F101&lt;='Pay rules'!$B$16,G101*'Pay rules'!$B$17,G101*F101/D101),2),0))</f>
        <v/>
      </c>
      <c r="J101" s="15" t="str">
        <f>IF(B101="","",ROUND(G101*H101-I101,2))</f>
        <v/>
      </c>
    </row>
    <row r="102" spans="1:10" x14ac:dyDescent="0.25">
      <c r="A102" s="14"/>
      <c r="G102" s="15" t="str">
        <f>IF(B102="","",IFERROR(ROUND(INDEX(Teachers!$B$2:$B$21,MATCH(B102,Teachers!$A$2:$A$21,0))*D102/60,2),0))</f>
        <v/>
      </c>
      <c r="H102" s="16" t="str">
        <f>IF(B102="","",IFERROR(INDEX('Pay rules'!$B$5:$B$12,MATCH(E102,'Pay rules'!$A$5:$A$12,0)),0))</f>
        <v/>
      </c>
      <c r="I102" s="15" t="str">
        <f>IF(B102="","",IF(AND(OR(E102="Completed",E102="Makeup completed",E102="Trial class"),N(F102)&gt;'Pay rules'!$B$15),ROUND(IF(F102&lt;='Pay rules'!$B$16,G102*'Pay rules'!$B$17,G102*F102/D102),2),0))</f>
        <v/>
      </c>
      <c r="J102" s="15" t="str">
        <f>IF(B102="","",ROUND(G102*H102-I102,2))</f>
        <v/>
      </c>
    </row>
    <row r="103" spans="1:10" x14ac:dyDescent="0.25">
      <c r="A103" s="14"/>
      <c r="G103" s="15" t="str">
        <f>IF(B103="","",IFERROR(ROUND(INDEX(Teachers!$B$2:$B$21,MATCH(B103,Teachers!$A$2:$A$21,0))*D103/60,2),0))</f>
        <v/>
      </c>
      <c r="H103" s="16" t="str">
        <f>IF(B103="","",IFERROR(INDEX('Pay rules'!$B$5:$B$12,MATCH(E103,'Pay rules'!$A$5:$A$12,0)),0))</f>
        <v/>
      </c>
      <c r="I103" s="15" t="str">
        <f>IF(B103="","",IF(AND(OR(E103="Completed",E103="Makeup completed",E103="Trial class"),N(F103)&gt;'Pay rules'!$B$15),ROUND(IF(F103&lt;='Pay rules'!$B$16,G103*'Pay rules'!$B$17,G103*F103/D103),2),0))</f>
        <v/>
      </c>
      <c r="J103" s="15" t="str">
        <f>IF(B103="","",ROUND(G103*H103-I103,2))</f>
        <v/>
      </c>
    </row>
    <row r="104" spans="1:10" x14ac:dyDescent="0.25">
      <c r="A104" s="14"/>
      <c r="G104" s="15" t="str">
        <f>IF(B104="","",IFERROR(ROUND(INDEX(Teachers!$B$2:$B$21,MATCH(B104,Teachers!$A$2:$A$21,0))*D104/60,2),0))</f>
        <v/>
      </c>
      <c r="H104" s="16" t="str">
        <f>IF(B104="","",IFERROR(INDEX('Pay rules'!$B$5:$B$12,MATCH(E104,'Pay rules'!$A$5:$A$12,0)),0))</f>
        <v/>
      </c>
      <c r="I104" s="15" t="str">
        <f>IF(B104="","",IF(AND(OR(E104="Completed",E104="Makeup completed",E104="Trial class"),N(F104)&gt;'Pay rules'!$B$15),ROUND(IF(F104&lt;='Pay rules'!$B$16,G104*'Pay rules'!$B$17,G104*F104/D104),2),0))</f>
        <v/>
      </c>
      <c r="J104" s="15" t="str">
        <f>IF(B104="","",ROUND(G104*H104-I104,2))</f>
        <v/>
      </c>
    </row>
    <row r="105" spans="1:10" x14ac:dyDescent="0.25">
      <c r="A105" s="14"/>
      <c r="G105" s="15" t="str">
        <f>IF(B105="","",IFERROR(ROUND(INDEX(Teachers!$B$2:$B$21,MATCH(B105,Teachers!$A$2:$A$21,0))*D105/60,2),0))</f>
        <v/>
      </c>
      <c r="H105" s="16" t="str">
        <f>IF(B105="","",IFERROR(INDEX('Pay rules'!$B$5:$B$12,MATCH(E105,'Pay rules'!$A$5:$A$12,0)),0))</f>
        <v/>
      </c>
      <c r="I105" s="15" t="str">
        <f>IF(B105="","",IF(AND(OR(E105="Completed",E105="Makeup completed",E105="Trial class"),N(F105)&gt;'Pay rules'!$B$15),ROUND(IF(F105&lt;='Pay rules'!$B$16,G105*'Pay rules'!$B$17,G105*F105/D105),2),0))</f>
        <v/>
      </c>
      <c r="J105" s="15" t="str">
        <f>IF(B105="","",ROUND(G105*H105-I105,2))</f>
        <v/>
      </c>
    </row>
    <row r="106" spans="1:10" x14ac:dyDescent="0.25">
      <c r="A106" s="14"/>
      <c r="G106" s="15" t="str">
        <f>IF(B106="","",IFERROR(ROUND(INDEX(Teachers!$B$2:$B$21,MATCH(B106,Teachers!$A$2:$A$21,0))*D106/60,2),0))</f>
        <v/>
      </c>
      <c r="H106" s="16" t="str">
        <f>IF(B106="","",IFERROR(INDEX('Pay rules'!$B$5:$B$12,MATCH(E106,'Pay rules'!$A$5:$A$12,0)),0))</f>
        <v/>
      </c>
      <c r="I106" s="15" t="str">
        <f>IF(B106="","",IF(AND(OR(E106="Completed",E106="Makeup completed",E106="Trial class"),N(F106)&gt;'Pay rules'!$B$15),ROUND(IF(F106&lt;='Pay rules'!$B$16,G106*'Pay rules'!$B$17,G106*F106/D106),2),0))</f>
        <v/>
      </c>
      <c r="J106" s="15" t="str">
        <f>IF(B106="","",ROUND(G106*H106-I106,2))</f>
        <v/>
      </c>
    </row>
    <row r="107" spans="1:10" x14ac:dyDescent="0.25">
      <c r="A107" s="14"/>
      <c r="G107" s="15" t="str">
        <f>IF(B107="","",IFERROR(ROUND(INDEX(Teachers!$B$2:$B$21,MATCH(B107,Teachers!$A$2:$A$21,0))*D107/60,2),0))</f>
        <v/>
      </c>
      <c r="H107" s="16" t="str">
        <f>IF(B107="","",IFERROR(INDEX('Pay rules'!$B$5:$B$12,MATCH(E107,'Pay rules'!$A$5:$A$12,0)),0))</f>
        <v/>
      </c>
      <c r="I107" s="15" t="str">
        <f>IF(B107="","",IF(AND(OR(E107="Completed",E107="Makeup completed",E107="Trial class"),N(F107)&gt;'Pay rules'!$B$15),ROUND(IF(F107&lt;='Pay rules'!$B$16,G107*'Pay rules'!$B$17,G107*F107/D107),2),0))</f>
        <v/>
      </c>
      <c r="J107" s="15" t="str">
        <f>IF(B107="","",ROUND(G107*H107-I107,2))</f>
        <v/>
      </c>
    </row>
    <row r="108" spans="1:10" x14ac:dyDescent="0.25">
      <c r="A108" s="14"/>
      <c r="G108" s="15" t="str">
        <f>IF(B108="","",IFERROR(ROUND(INDEX(Teachers!$B$2:$B$21,MATCH(B108,Teachers!$A$2:$A$21,0))*D108/60,2),0))</f>
        <v/>
      </c>
      <c r="H108" s="16" t="str">
        <f>IF(B108="","",IFERROR(INDEX('Pay rules'!$B$5:$B$12,MATCH(E108,'Pay rules'!$A$5:$A$12,0)),0))</f>
        <v/>
      </c>
      <c r="I108" s="15" t="str">
        <f>IF(B108="","",IF(AND(OR(E108="Completed",E108="Makeup completed",E108="Trial class"),N(F108)&gt;'Pay rules'!$B$15),ROUND(IF(F108&lt;='Pay rules'!$B$16,G108*'Pay rules'!$B$17,G108*F108/D108),2),0))</f>
        <v/>
      </c>
      <c r="J108" s="15" t="str">
        <f>IF(B108="","",ROUND(G108*H108-I108,2))</f>
        <v/>
      </c>
    </row>
    <row r="109" spans="1:10" x14ac:dyDescent="0.25">
      <c r="A109" s="14"/>
      <c r="G109" s="15" t="str">
        <f>IF(B109="","",IFERROR(ROUND(INDEX(Teachers!$B$2:$B$21,MATCH(B109,Teachers!$A$2:$A$21,0))*D109/60,2),0))</f>
        <v/>
      </c>
      <c r="H109" s="16" t="str">
        <f>IF(B109="","",IFERROR(INDEX('Pay rules'!$B$5:$B$12,MATCH(E109,'Pay rules'!$A$5:$A$12,0)),0))</f>
        <v/>
      </c>
      <c r="I109" s="15" t="str">
        <f>IF(B109="","",IF(AND(OR(E109="Completed",E109="Makeup completed",E109="Trial class"),N(F109)&gt;'Pay rules'!$B$15),ROUND(IF(F109&lt;='Pay rules'!$B$16,G109*'Pay rules'!$B$17,G109*F109/D109),2),0))</f>
        <v/>
      </c>
      <c r="J109" s="15" t="str">
        <f>IF(B109="","",ROUND(G109*H109-I109,2))</f>
        <v/>
      </c>
    </row>
    <row r="110" spans="1:10" x14ac:dyDescent="0.25">
      <c r="A110" s="14"/>
      <c r="G110" s="15" t="str">
        <f>IF(B110="","",IFERROR(ROUND(INDEX(Teachers!$B$2:$B$21,MATCH(B110,Teachers!$A$2:$A$21,0))*D110/60,2),0))</f>
        <v/>
      </c>
      <c r="H110" s="16" t="str">
        <f>IF(B110="","",IFERROR(INDEX('Pay rules'!$B$5:$B$12,MATCH(E110,'Pay rules'!$A$5:$A$12,0)),0))</f>
        <v/>
      </c>
      <c r="I110" s="15" t="str">
        <f>IF(B110="","",IF(AND(OR(E110="Completed",E110="Makeup completed",E110="Trial class"),N(F110)&gt;'Pay rules'!$B$15),ROUND(IF(F110&lt;='Pay rules'!$B$16,G110*'Pay rules'!$B$17,G110*F110/D110),2),0))</f>
        <v/>
      </c>
      <c r="J110" s="15" t="str">
        <f>IF(B110="","",ROUND(G110*H110-I110,2))</f>
        <v/>
      </c>
    </row>
    <row r="111" spans="1:10" x14ac:dyDescent="0.25">
      <c r="A111" s="14"/>
      <c r="G111" s="15" t="str">
        <f>IF(B111="","",IFERROR(ROUND(INDEX(Teachers!$B$2:$B$21,MATCH(B111,Teachers!$A$2:$A$21,0))*D111/60,2),0))</f>
        <v/>
      </c>
      <c r="H111" s="16" t="str">
        <f>IF(B111="","",IFERROR(INDEX('Pay rules'!$B$5:$B$12,MATCH(E111,'Pay rules'!$A$5:$A$12,0)),0))</f>
        <v/>
      </c>
      <c r="I111" s="15" t="str">
        <f>IF(B111="","",IF(AND(OR(E111="Completed",E111="Makeup completed",E111="Trial class"),N(F111)&gt;'Pay rules'!$B$15),ROUND(IF(F111&lt;='Pay rules'!$B$16,G111*'Pay rules'!$B$17,G111*F111/D111),2),0))</f>
        <v/>
      </c>
      <c r="J111" s="15" t="str">
        <f>IF(B111="","",ROUND(G111*H111-I111,2))</f>
        <v/>
      </c>
    </row>
    <row r="112" spans="1:10" x14ac:dyDescent="0.25">
      <c r="A112" s="14"/>
      <c r="G112" s="15" t="str">
        <f>IF(B112="","",IFERROR(ROUND(INDEX(Teachers!$B$2:$B$21,MATCH(B112,Teachers!$A$2:$A$21,0))*D112/60,2),0))</f>
        <v/>
      </c>
      <c r="H112" s="16" t="str">
        <f>IF(B112="","",IFERROR(INDEX('Pay rules'!$B$5:$B$12,MATCH(E112,'Pay rules'!$A$5:$A$12,0)),0))</f>
        <v/>
      </c>
      <c r="I112" s="15" t="str">
        <f>IF(B112="","",IF(AND(OR(E112="Completed",E112="Makeup completed",E112="Trial class"),N(F112)&gt;'Pay rules'!$B$15),ROUND(IF(F112&lt;='Pay rules'!$B$16,G112*'Pay rules'!$B$17,G112*F112/D112),2),0))</f>
        <v/>
      </c>
      <c r="J112" s="15" t="str">
        <f>IF(B112="","",ROUND(G112*H112-I112,2))</f>
        <v/>
      </c>
    </row>
    <row r="113" spans="1:10" x14ac:dyDescent="0.25">
      <c r="A113" s="14"/>
      <c r="G113" s="15" t="str">
        <f>IF(B113="","",IFERROR(ROUND(INDEX(Teachers!$B$2:$B$21,MATCH(B113,Teachers!$A$2:$A$21,0))*D113/60,2),0))</f>
        <v/>
      </c>
      <c r="H113" s="16" t="str">
        <f>IF(B113="","",IFERROR(INDEX('Pay rules'!$B$5:$B$12,MATCH(E113,'Pay rules'!$A$5:$A$12,0)),0))</f>
        <v/>
      </c>
      <c r="I113" s="15" t="str">
        <f>IF(B113="","",IF(AND(OR(E113="Completed",E113="Makeup completed",E113="Trial class"),N(F113)&gt;'Pay rules'!$B$15),ROUND(IF(F113&lt;='Pay rules'!$B$16,G113*'Pay rules'!$B$17,G113*F113/D113),2),0))</f>
        <v/>
      </c>
      <c r="J113" s="15" t="str">
        <f>IF(B113="","",ROUND(G113*H113-I113,2))</f>
        <v/>
      </c>
    </row>
    <row r="114" spans="1:10" x14ac:dyDescent="0.25">
      <c r="A114" s="14"/>
      <c r="G114" s="15" t="str">
        <f>IF(B114="","",IFERROR(ROUND(INDEX(Teachers!$B$2:$B$21,MATCH(B114,Teachers!$A$2:$A$21,0))*D114/60,2),0))</f>
        <v/>
      </c>
      <c r="H114" s="16" t="str">
        <f>IF(B114="","",IFERROR(INDEX('Pay rules'!$B$5:$B$12,MATCH(E114,'Pay rules'!$A$5:$A$12,0)),0))</f>
        <v/>
      </c>
      <c r="I114" s="15" t="str">
        <f>IF(B114="","",IF(AND(OR(E114="Completed",E114="Makeup completed",E114="Trial class"),N(F114)&gt;'Pay rules'!$B$15),ROUND(IF(F114&lt;='Pay rules'!$B$16,G114*'Pay rules'!$B$17,G114*F114/D114),2),0))</f>
        <v/>
      </c>
      <c r="J114" s="15" t="str">
        <f>IF(B114="","",ROUND(G114*H114-I114,2))</f>
        <v/>
      </c>
    </row>
    <row r="115" spans="1:10" x14ac:dyDescent="0.25">
      <c r="A115" s="14"/>
      <c r="G115" s="15" t="str">
        <f>IF(B115="","",IFERROR(ROUND(INDEX(Teachers!$B$2:$B$21,MATCH(B115,Teachers!$A$2:$A$21,0))*D115/60,2),0))</f>
        <v/>
      </c>
      <c r="H115" s="16" t="str">
        <f>IF(B115="","",IFERROR(INDEX('Pay rules'!$B$5:$B$12,MATCH(E115,'Pay rules'!$A$5:$A$12,0)),0))</f>
        <v/>
      </c>
      <c r="I115" s="15" t="str">
        <f>IF(B115="","",IF(AND(OR(E115="Completed",E115="Makeup completed",E115="Trial class"),N(F115)&gt;'Pay rules'!$B$15),ROUND(IF(F115&lt;='Pay rules'!$B$16,G115*'Pay rules'!$B$17,G115*F115/D115),2),0))</f>
        <v/>
      </c>
      <c r="J115" s="15" t="str">
        <f>IF(B115="","",ROUND(G115*H115-I115,2))</f>
        <v/>
      </c>
    </row>
    <row r="116" spans="1:10" x14ac:dyDescent="0.25">
      <c r="A116" s="14"/>
      <c r="G116" s="15" t="str">
        <f>IF(B116="","",IFERROR(ROUND(INDEX(Teachers!$B$2:$B$21,MATCH(B116,Teachers!$A$2:$A$21,0))*D116/60,2),0))</f>
        <v/>
      </c>
      <c r="H116" s="16" t="str">
        <f>IF(B116="","",IFERROR(INDEX('Pay rules'!$B$5:$B$12,MATCH(E116,'Pay rules'!$A$5:$A$12,0)),0))</f>
        <v/>
      </c>
      <c r="I116" s="15" t="str">
        <f>IF(B116="","",IF(AND(OR(E116="Completed",E116="Makeup completed",E116="Trial class"),N(F116)&gt;'Pay rules'!$B$15),ROUND(IF(F116&lt;='Pay rules'!$B$16,G116*'Pay rules'!$B$17,G116*F116/D116),2),0))</f>
        <v/>
      </c>
      <c r="J116" s="15" t="str">
        <f>IF(B116="","",ROUND(G116*H116-I116,2))</f>
        <v/>
      </c>
    </row>
    <row r="117" spans="1:10" x14ac:dyDescent="0.25">
      <c r="A117" s="14"/>
      <c r="G117" s="15" t="str">
        <f>IF(B117="","",IFERROR(ROUND(INDEX(Teachers!$B$2:$B$21,MATCH(B117,Teachers!$A$2:$A$21,0))*D117/60,2),0))</f>
        <v/>
      </c>
      <c r="H117" s="16" t="str">
        <f>IF(B117="","",IFERROR(INDEX('Pay rules'!$B$5:$B$12,MATCH(E117,'Pay rules'!$A$5:$A$12,0)),0))</f>
        <v/>
      </c>
      <c r="I117" s="15" t="str">
        <f>IF(B117="","",IF(AND(OR(E117="Completed",E117="Makeup completed",E117="Trial class"),N(F117)&gt;'Pay rules'!$B$15),ROUND(IF(F117&lt;='Pay rules'!$B$16,G117*'Pay rules'!$B$17,G117*F117/D117),2),0))</f>
        <v/>
      </c>
      <c r="J117" s="15" t="str">
        <f>IF(B117="","",ROUND(G117*H117-I117,2))</f>
        <v/>
      </c>
    </row>
    <row r="118" spans="1:10" x14ac:dyDescent="0.25">
      <c r="A118" s="14"/>
      <c r="G118" s="15" t="str">
        <f>IF(B118="","",IFERROR(ROUND(INDEX(Teachers!$B$2:$B$21,MATCH(B118,Teachers!$A$2:$A$21,0))*D118/60,2),0))</f>
        <v/>
      </c>
      <c r="H118" s="16" t="str">
        <f>IF(B118="","",IFERROR(INDEX('Pay rules'!$B$5:$B$12,MATCH(E118,'Pay rules'!$A$5:$A$12,0)),0))</f>
        <v/>
      </c>
      <c r="I118" s="15" t="str">
        <f>IF(B118="","",IF(AND(OR(E118="Completed",E118="Makeup completed",E118="Trial class"),N(F118)&gt;'Pay rules'!$B$15),ROUND(IF(F118&lt;='Pay rules'!$B$16,G118*'Pay rules'!$B$17,G118*F118/D118),2),0))</f>
        <v/>
      </c>
      <c r="J118" s="15" t="str">
        <f>IF(B118="","",ROUND(G118*H118-I118,2))</f>
        <v/>
      </c>
    </row>
    <row r="119" spans="1:10" x14ac:dyDescent="0.25">
      <c r="A119" s="14"/>
      <c r="G119" s="15" t="str">
        <f>IF(B119="","",IFERROR(ROUND(INDEX(Teachers!$B$2:$B$21,MATCH(B119,Teachers!$A$2:$A$21,0))*D119/60,2),0))</f>
        <v/>
      </c>
      <c r="H119" s="16" t="str">
        <f>IF(B119="","",IFERROR(INDEX('Pay rules'!$B$5:$B$12,MATCH(E119,'Pay rules'!$A$5:$A$12,0)),0))</f>
        <v/>
      </c>
      <c r="I119" s="15" t="str">
        <f>IF(B119="","",IF(AND(OR(E119="Completed",E119="Makeup completed",E119="Trial class"),N(F119)&gt;'Pay rules'!$B$15),ROUND(IF(F119&lt;='Pay rules'!$B$16,G119*'Pay rules'!$B$17,G119*F119/D119),2),0))</f>
        <v/>
      </c>
      <c r="J119" s="15" t="str">
        <f>IF(B119="","",ROUND(G119*H119-I119,2))</f>
        <v/>
      </c>
    </row>
    <row r="120" spans="1:10" x14ac:dyDescent="0.25">
      <c r="A120" s="14"/>
      <c r="G120" s="15" t="str">
        <f>IF(B120="","",IFERROR(ROUND(INDEX(Teachers!$B$2:$B$21,MATCH(B120,Teachers!$A$2:$A$21,0))*D120/60,2),0))</f>
        <v/>
      </c>
      <c r="H120" s="16" t="str">
        <f>IF(B120="","",IFERROR(INDEX('Pay rules'!$B$5:$B$12,MATCH(E120,'Pay rules'!$A$5:$A$12,0)),0))</f>
        <v/>
      </c>
      <c r="I120" s="15" t="str">
        <f>IF(B120="","",IF(AND(OR(E120="Completed",E120="Makeup completed",E120="Trial class"),N(F120)&gt;'Pay rules'!$B$15),ROUND(IF(F120&lt;='Pay rules'!$B$16,G120*'Pay rules'!$B$17,G120*F120/D120),2),0))</f>
        <v/>
      </c>
      <c r="J120" s="15" t="str">
        <f>IF(B120="","",ROUND(G120*H120-I120,2))</f>
        <v/>
      </c>
    </row>
    <row r="121" spans="1:10" x14ac:dyDescent="0.25">
      <c r="A121" s="14"/>
      <c r="G121" s="15" t="str">
        <f>IF(B121="","",IFERROR(ROUND(INDEX(Teachers!$B$2:$B$21,MATCH(B121,Teachers!$A$2:$A$21,0))*D121/60,2),0))</f>
        <v/>
      </c>
      <c r="H121" s="16" t="str">
        <f>IF(B121="","",IFERROR(INDEX('Pay rules'!$B$5:$B$12,MATCH(E121,'Pay rules'!$A$5:$A$12,0)),0))</f>
        <v/>
      </c>
      <c r="I121" s="15" t="str">
        <f>IF(B121="","",IF(AND(OR(E121="Completed",E121="Makeup completed",E121="Trial class"),N(F121)&gt;'Pay rules'!$B$15),ROUND(IF(F121&lt;='Pay rules'!$B$16,G121*'Pay rules'!$B$17,G121*F121/D121),2),0))</f>
        <v/>
      </c>
      <c r="J121" s="15" t="str">
        <f>IF(B121="","",ROUND(G121*H121-I121,2))</f>
        <v/>
      </c>
    </row>
    <row r="122" spans="1:10" x14ac:dyDescent="0.25">
      <c r="A122" s="14"/>
      <c r="G122" s="15" t="str">
        <f>IF(B122="","",IFERROR(ROUND(INDEX(Teachers!$B$2:$B$21,MATCH(B122,Teachers!$A$2:$A$21,0))*D122/60,2),0))</f>
        <v/>
      </c>
      <c r="H122" s="16" t="str">
        <f>IF(B122="","",IFERROR(INDEX('Pay rules'!$B$5:$B$12,MATCH(E122,'Pay rules'!$A$5:$A$12,0)),0))</f>
        <v/>
      </c>
      <c r="I122" s="15" t="str">
        <f>IF(B122="","",IF(AND(OR(E122="Completed",E122="Makeup completed",E122="Trial class"),N(F122)&gt;'Pay rules'!$B$15),ROUND(IF(F122&lt;='Pay rules'!$B$16,G122*'Pay rules'!$B$17,G122*F122/D122),2),0))</f>
        <v/>
      </c>
      <c r="J122" s="15" t="str">
        <f>IF(B122="","",ROUND(G122*H122-I122,2))</f>
        <v/>
      </c>
    </row>
    <row r="123" spans="1:10" x14ac:dyDescent="0.25">
      <c r="A123" s="14"/>
      <c r="G123" s="15" t="str">
        <f>IF(B123="","",IFERROR(ROUND(INDEX(Teachers!$B$2:$B$21,MATCH(B123,Teachers!$A$2:$A$21,0))*D123/60,2),0))</f>
        <v/>
      </c>
      <c r="H123" s="16" t="str">
        <f>IF(B123="","",IFERROR(INDEX('Pay rules'!$B$5:$B$12,MATCH(E123,'Pay rules'!$A$5:$A$12,0)),0))</f>
        <v/>
      </c>
      <c r="I123" s="15" t="str">
        <f>IF(B123="","",IF(AND(OR(E123="Completed",E123="Makeup completed",E123="Trial class"),N(F123)&gt;'Pay rules'!$B$15),ROUND(IF(F123&lt;='Pay rules'!$B$16,G123*'Pay rules'!$B$17,G123*F123/D123),2),0))</f>
        <v/>
      </c>
      <c r="J123" s="15" t="str">
        <f>IF(B123="","",ROUND(G123*H123-I123,2))</f>
        <v/>
      </c>
    </row>
    <row r="124" spans="1:10" x14ac:dyDescent="0.25">
      <c r="A124" s="14"/>
      <c r="G124" s="15" t="str">
        <f>IF(B124="","",IFERROR(ROUND(INDEX(Teachers!$B$2:$B$21,MATCH(B124,Teachers!$A$2:$A$21,0))*D124/60,2),0))</f>
        <v/>
      </c>
      <c r="H124" s="16" t="str">
        <f>IF(B124="","",IFERROR(INDEX('Pay rules'!$B$5:$B$12,MATCH(E124,'Pay rules'!$A$5:$A$12,0)),0))</f>
        <v/>
      </c>
      <c r="I124" s="15" t="str">
        <f>IF(B124="","",IF(AND(OR(E124="Completed",E124="Makeup completed",E124="Trial class"),N(F124)&gt;'Pay rules'!$B$15),ROUND(IF(F124&lt;='Pay rules'!$B$16,G124*'Pay rules'!$B$17,G124*F124/D124),2),0))</f>
        <v/>
      </c>
      <c r="J124" s="15" t="str">
        <f>IF(B124="","",ROUND(G124*H124-I124,2))</f>
        <v/>
      </c>
    </row>
    <row r="125" spans="1:10" x14ac:dyDescent="0.25">
      <c r="A125" s="14"/>
      <c r="G125" s="15" t="str">
        <f>IF(B125="","",IFERROR(ROUND(INDEX(Teachers!$B$2:$B$21,MATCH(B125,Teachers!$A$2:$A$21,0))*D125/60,2),0))</f>
        <v/>
      </c>
      <c r="H125" s="16" t="str">
        <f>IF(B125="","",IFERROR(INDEX('Pay rules'!$B$5:$B$12,MATCH(E125,'Pay rules'!$A$5:$A$12,0)),0))</f>
        <v/>
      </c>
      <c r="I125" s="15" t="str">
        <f>IF(B125="","",IF(AND(OR(E125="Completed",E125="Makeup completed",E125="Trial class"),N(F125)&gt;'Pay rules'!$B$15),ROUND(IF(F125&lt;='Pay rules'!$B$16,G125*'Pay rules'!$B$17,G125*F125/D125),2),0))</f>
        <v/>
      </c>
      <c r="J125" s="15" t="str">
        <f>IF(B125="","",ROUND(G125*H125-I125,2))</f>
        <v/>
      </c>
    </row>
    <row r="126" spans="1:10" x14ac:dyDescent="0.25">
      <c r="A126" s="14"/>
      <c r="G126" s="15" t="str">
        <f>IF(B126="","",IFERROR(ROUND(INDEX(Teachers!$B$2:$B$21,MATCH(B126,Teachers!$A$2:$A$21,0))*D126/60,2),0))</f>
        <v/>
      </c>
      <c r="H126" s="16" t="str">
        <f>IF(B126="","",IFERROR(INDEX('Pay rules'!$B$5:$B$12,MATCH(E126,'Pay rules'!$A$5:$A$12,0)),0))</f>
        <v/>
      </c>
      <c r="I126" s="15" t="str">
        <f>IF(B126="","",IF(AND(OR(E126="Completed",E126="Makeup completed",E126="Trial class"),N(F126)&gt;'Pay rules'!$B$15),ROUND(IF(F126&lt;='Pay rules'!$B$16,G126*'Pay rules'!$B$17,G126*F126/D126),2),0))</f>
        <v/>
      </c>
      <c r="J126" s="15" t="str">
        <f>IF(B126="","",ROUND(G126*H126-I126,2))</f>
        <v/>
      </c>
    </row>
    <row r="127" spans="1:10" x14ac:dyDescent="0.25">
      <c r="A127" s="14"/>
      <c r="G127" s="15" t="str">
        <f>IF(B127="","",IFERROR(ROUND(INDEX(Teachers!$B$2:$B$21,MATCH(B127,Teachers!$A$2:$A$21,0))*D127/60,2),0))</f>
        <v/>
      </c>
      <c r="H127" s="16" t="str">
        <f>IF(B127="","",IFERROR(INDEX('Pay rules'!$B$5:$B$12,MATCH(E127,'Pay rules'!$A$5:$A$12,0)),0))</f>
        <v/>
      </c>
      <c r="I127" s="15" t="str">
        <f>IF(B127="","",IF(AND(OR(E127="Completed",E127="Makeup completed",E127="Trial class"),N(F127)&gt;'Pay rules'!$B$15),ROUND(IF(F127&lt;='Pay rules'!$B$16,G127*'Pay rules'!$B$17,G127*F127/D127),2),0))</f>
        <v/>
      </c>
      <c r="J127" s="15" t="str">
        <f>IF(B127="","",ROUND(G127*H127-I127,2))</f>
        <v/>
      </c>
    </row>
    <row r="128" spans="1:10" x14ac:dyDescent="0.25">
      <c r="A128" s="14"/>
      <c r="G128" s="15" t="str">
        <f>IF(B128="","",IFERROR(ROUND(INDEX(Teachers!$B$2:$B$21,MATCH(B128,Teachers!$A$2:$A$21,0))*D128/60,2),0))</f>
        <v/>
      </c>
      <c r="H128" s="16" t="str">
        <f>IF(B128="","",IFERROR(INDEX('Pay rules'!$B$5:$B$12,MATCH(E128,'Pay rules'!$A$5:$A$12,0)),0))</f>
        <v/>
      </c>
      <c r="I128" s="15" t="str">
        <f>IF(B128="","",IF(AND(OR(E128="Completed",E128="Makeup completed",E128="Trial class"),N(F128)&gt;'Pay rules'!$B$15),ROUND(IF(F128&lt;='Pay rules'!$B$16,G128*'Pay rules'!$B$17,G128*F128/D128),2),0))</f>
        <v/>
      </c>
      <c r="J128" s="15" t="str">
        <f>IF(B128="","",ROUND(G128*H128-I128,2))</f>
        <v/>
      </c>
    </row>
    <row r="129" spans="1:10" x14ac:dyDescent="0.25">
      <c r="A129" s="14"/>
      <c r="G129" s="15" t="str">
        <f>IF(B129="","",IFERROR(ROUND(INDEX(Teachers!$B$2:$B$21,MATCH(B129,Teachers!$A$2:$A$21,0))*D129/60,2),0))</f>
        <v/>
      </c>
      <c r="H129" s="16" t="str">
        <f>IF(B129="","",IFERROR(INDEX('Pay rules'!$B$5:$B$12,MATCH(E129,'Pay rules'!$A$5:$A$12,0)),0))</f>
        <v/>
      </c>
      <c r="I129" s="15" t="str">
        <f>IF(B129="","",IF(AND(OR(E129="Completed",E129="Makeup completed",E129="Trial class"),N(F129)&gt;'Pay rules'!$B$15),ROUND(IF(F129&lt;='Pay rules'!$B$16,G129*'Pay rules'!$B$17,G129*F129/D129),2),0))</f>
        <v/>
      </c>
      <c r="J129" s="15" t="str">
        <f>IF(B129="","",ROUND(G129*H129-I129,2))</f>
        <v/>
      </c>
    </row>
    <row r="130" spans="1:10" x14ac:dyDescent="0.25">
      <c r="A130" s="14"/>
      <c r="G130" s="15" t="str">
        <f>IF(B130="","",IFERROR(ROUND(INDEX(Teachers!$B$2:$B$21,MATCH(B130,Teachers!$A$2:$A$21,0))*D130/60,2),0))</f>
        <v/>
      </c>
      <c r="H130" s="16" t="str">
        <f>IF(B130="","",IFERROR(INDEX('Pay rules'!$B$5:$B$12,MATCH(E130,'Pay rules'!$A$5:$A$12,0)),0))</f>
        <v/>
      </c>
      <c r="I130" s="15" t="str">
        <f>IF(B130="","",IF(AND(OR(E130="Completed",E130="Makeup completed",E130="Trial class"),N(F130)&gt;'Pay rules'!$B$15),ROUND(IF(F130&lt;='Pay rules'!$B$16,G130*'Pay rules'!$B$17,G130*F130/D130),2),0))</f>
        <v/>
      </c>
      <c r="J130" s="15" t="str">
        <f>IF(B130="","",ROUND(G130*H130-I130,2))</f>
        <v/>
      </c>
    </row>
    <row r="131" spans="1:10" x14ac:dyDescent="0.25">
      <c r="A131" s="14"/>
      <c r="G131" s="15" t="str">
        <f>IF(B131="","",IFERROR(ROUND(INDEX(Teachers!$B$2:$B$21,MATCH(B131,Teachers!$A$2:$A$21,0))*D131/60,2),0))</f>
        <v/>
      </c>
      <c r="H131" s="16" t="str">
        <f>IF(B131="","",IFERROR(INDEX('Pay rules'!$B$5:$B$12,MATCH(E131,'Pay rules'!$A$5:$A$12,0)),0))</f>
        <v/>
      </c>
      <c r="I131" s="15" t="str">
        <f>IF(B131="","",IF(AND(OR(E131="Completed",E131="Makeup completed",E131="Trial class"),N(F131)&gt;'Pay rules'!$B$15),ROUND(IF(F131&lt;='Pay rules'!$B$16,G131*'Pay rules'!$B$17,G131*F131/D131),2),0))</f>
        <v/>
      </c>
      <c r="J131" s="15" t="str">
        <f>IF(B131="","",ROUND(G131*H131-I131,2))</f>
        <v/>
      </c>
    </row>
    <row r="132" spans="1:10" x14ac:dyDescent="0.25">
      <c r="A132" s="14"/>
      <c r="G132" s="15" t="str">
        <f>IF(B132="","",IFERROR(ROUND(INDEX(Teachers!$B$2:$B$21,MATCH(B132,Teachers!$A$2:$A$21,0))*D132/60,2),0))</f>
        <v/>
      </c>
      <c r="H132" s="16" t="str">
        <f>IF(B132="","",IFERROR(INDEX('Pay rules'!$B$5:$B$12,MATCH(E132,'Pay rules'!$A$5:$A$12,0)),0))</f>
        <v/>
      </c>
      <c r="I132" s="15" t="str">
        <f>IF(B132="","",IF(AND(OR(E132="Completed",E132="Makeup completed",E132="Trial class"),N(F132)&gt;'Pay rules'!$B$15),ROUND(IF(F132&lt;='Pay rules'!$B$16,G132*'Pay rules'!$B$17,G132*F132/D132),2),0))</f>
        <v/>
      </c>
      <c r="J132" s="15" t="str">
        <f>IF(B132="","",ROUND(G132*H132-I132,2))</f>
        <v/>
      </c>
    </row>
    <row r="133" spans="1:10" x14ac:dyDescent="0.25">
      <c r="A133" s="14"/>
      <c r="G133" s="15" t="str">
        <f>IF(B133="","",IFERROR(ROUND(INDEX(Teachers!$B$2:$B$21,MATCH(B133,Teachers!$A$2:$A$21,0))*D133/60,2),0))</f>
        <v/>
      </c>
      <c r="H133" s="16" t="str">
        <f>IF(B133="","",IFERROR(INDEX('Pay rules'!$B$5:$B$12,MATCH(E133,'Pay rules'!$A$5:$A$12,0)),0))</f>
        <v/>
      </c>
      <c r="I133" s="15" t="str">
        <f>IF(B133="","",IF(AND(OR(E133="Completed",E133="Makeup completed",E133="Trial class"),N(F133)&gt;'Pay rules'!$B$15),ROUND(IF(F133&lt;='Pay rules'!$B$16,G133*'Pay rules'!$B$17,G133*F133/D133),2),0))</f>
        <v/>
      </c>
      <c r="J133" s="15" t="str">
        <f>IF(B133="","",ROUND(G133*H133-I133,2))</f>
        <v/>
      </c>
    </row>
    <row r="134" spans="1:10" x14ac:dyDescent="0.25">
      <c r="A134" s="14"/>
      <c r="G134" s="15" t="str">
        <f>IF(B134="","",IFERROR(ROUND(INDEX(Teachers!$B$2:$B$21,MATCH(B134,Teachers!$A$2:$A$21,0))*D134/60,2),0))</f>
        <v/>
      </c>
      <c r="H134" s="16" t="str">
        <f>IF(B134="","",IFERROR(INDEX('Pay rules'!$B$5:$B$12,MATCH(E134,'Pay rules'!$A$5:$A$12,0)),0))</f>
        <v/>
      </c>
      <c r="I134" s="15" t="str">
        <f>IF(B134="","",IF(AND(OR(E134="Completed",E134="Makeup completed",E134="Trial class"),N(F134)&gt;'Pay rules'!$B$15),ROUND(IF(F134&lt;='Pay rules'!$B$16,G134*'Pay rules'!$B$17,G134*F134/D134),2),0))</f>
        <v/>
      </c>
      <c r="J134" s="15" t="str">
        <f>IF(B134="","",ROUND(G134*H134-I134,2))</f>
        <v/>
      </c>
    </row>
    <row r="135" spans="1:10" x14ac:dyDescent="0.25">
      <c r="A135" s="14"/>
      <c r="G135" s="15" t="str">
        <f>IF(B135="","",IFERROR(ROUND(INDEX(Teachers!$B$2:$B$21,MATCH(B135,Teachers!$A$2:$A$21,0))*D135/60,2),0))</f>
        <v/>
      </c>
      <c r="H135" s="16" t="str">
        <f>IF(B135="","",IFERROR(INDEX('Pay rules'!$B$5:$B$12,MATCH(E135,'Pay rules'!$A$5:$A$12,0)),0))</f>
        <v/>
      </c>
      <c r="I135" s="15" t="str">
        <f>IF(B135="","",IF(AND(OR(E135="Completed",E135="Makeup completed",E135="Trial class"),N(F135)&gt;'Pay rules'!$B$15),ROUND(IF(F135&lt;='Pay rules'!$B$16,G135*'Pay rules'!$B$17,G135*F135/D135),2),0))</f>
        <v/>
      </c>
      <c r="J135" s="15" t="str">
        <f>IF(B135="","",ROUND(G135*H135-I135,2))</f>
        <v/>
      </c>
    </row>
    <row r="136" spans="1:10" x14ac:dyDescent="0.25">
      <c r="A136" s="14"/>
      <c r="G136" s="15" t="str">
        <f>IF(B136="","",IFERROR(ROUND(INDEX(Teachers!$B$2:$B$21,MATCH(B136,Teachers!$A$2:$A$21,0))*D136/60,2),0))</f>
        <v/>
      </c>
      <c r="H136" s="16" t="str">
        <f>IF(B136="","",IFERROR(INDEX('Pay rules'!$B$5:$B$12,MATCH(E136,'Pay rules'!$A$5:$A$12,0)),0))</f>
        <v/>
      </c>
      <c r="I136" s="15" t="str">
        <f>IF(B136="","",IF(AND(OR(E136="Completed",E136="Makeup completed",E136="Trial class"),N(F136)&gt;'Pay rules'!$B$15),ROUND(IF(F136&lt;='Pay rules'!$B$16,G136*'Pay rules'!$B$17,G136*F136/D136),2),0))</f>
        <v/>
      </c>
      <c r="J136" s="15" t="str">
        <f>IF(B136="","",ROUND(G136*H136-I136,2))</f>
        <v/>
      </c>
    </row>
    <row r="137" spans="1:10" x14ac:dyDescent="0.25">
      <c r="A137" s="14"/>
      <c r="G137" s="15" t="str">
        <f>IF(B137="","",IFERROR(ROUND(INDEX(Teachers!$B$2:$B$21,MATCH(B137,Teachers!$A$2:$A$21,0))*D137/60,2),0))</f>
        <v/>
      </c>
      <c r="H137" s="16" t="str">
        <f>IF(B137="","",IFERROR(INDEX('Pay rules'!$B$5:$B$12,MATCH(E137,'Pay rules'!$A$5:$A$12,0)),0))</f>
        <v/>
      </c>
      <c r="I137" s="15" t="str">
        <f>IF(B137="","",IF(AND(OR(E137="Completed",E137="Makeup completed",E137="Trial class"),N(F137)&gt;'Pay rules'!$B$15),ROUND(IF(F137&lt;='Pay rules'!$B$16,G137*'Pay rules'!$B$17,G137*F137/D137),2),0))</f>
        <v/>
      </c>
      <c r="J137" s="15" t="str">
        <f>IF(B137="","",ROUND(G137*H137-I137,2))</f>
        <v/>
      </c>
    </row>
    <row r="138" spans="1:10" x14ac:dyDescent="0.25">
      <c r="A138" s="14"/>
      <c r="G138" s="15" t="str">
        <f>IF(B138="","",IFERROR(ROUND(INDEX(Teachers!$B$2:$B$21,MATCH(B138,Teachers!$A$2:$A$21,0))*D138/60,2),0))</f>
        <v/>
      </c>
      <c r="H138" s="16" t="str">
        <f>IF(B138="","",IFERROR(INDEX('Pay rules'!$B$5:$B$12,MATCH(E138,'Pay rules'!$A$5:$A$12,0)),0))</f>
        <v/>
      </c>
      <c r="I138" s="15" t="str">
        <f>IF(B138="","",IF(AND(OR(E138="Completed",E138="Makeup completed",E138="Trial class"),N(F138)&gt;'Pay rules'!$B$15),ROUND(IF(F138&lt;='Pay rules'!$B$16,G138*'Pay rules'!$B$17,G138*F138/D138),2),0))</f>
        <v/>
      </c>
      <c r="J138" s="15" t="str">
        <f>IF(B138="","",ROUND(G138*H138-I138,2))</f>
        <v/>
      </c>
    </row>
    <row r="139" spans="1:10" x14ac:dyDescent="0.25">
      <c r="A139" s="14"/>
      <c r="G139" s="15" t="str">
        <f>IF(B139="","",IFERROR(ROUND(INDEX(Teachers!$B$2:$B$21,MATCH(B139,Teachers!$A$2:$A$21,0))*D139/60,2),0))</f>
        <v/>
      </c>
      <c r="H139" s="16" t="str">
        <f>IF(B139="","",IFERROR(INDEX('Pay rules'!$B$5:$B$12,MATCH(E139,'Pay rules'!$A$5:$A$12,0)),0))</f>
        <v/>
      </c>
      <c r="I139" s="15" t="str">
        <f>IF(B139="","",IF(AND(OR(E139="Completed",E139="Makeup completed",E139="Trial class"),N(F139)&gt;'Pay rules'!$B$15),ROUND(IF(F139&lt;='Pay rules'!$B$16,G139*'Pay rules'!$B$17,G139*F139/D139),2),0))</f>
        <v/>
      </c>
      <c r="J139" s="15" t="str">
        <f>IF(B139="","",ROUND(G139*H139-I139,2))</f>
        <v/>
      </c>
    </row>
    <row r="140" spans="1:10" x14ac:dyDescent="0.25">
      <c r="A140" s="14"/>
      <c r="G140" s="15" t="str">
        <f>IF(B140="","",IFERROR(ROUND(INDEX(Teachers!$B$2:$B$21,MATCH(B140,Teachers!$A$2:$A$21,0))*D140/60,2),0))</f>
        <v/>
      </c>
      <c r="H140" s="16" t="str">
        <f>IF(B140="","",IFERROR(INDEX('Pay rules'!$B$5:$B$12,MATCH(E140,'Pay rules'!$A$5:$A$12,0)),0))</f>
        <v/>
      </c>
      <c r="I140" s="15" t="str">
        <f>IF(B140="","",IF(AND(OR(E140="Completed",E140="Makeup completed",E140="Trial class"),N(F140)&gt;'Pay rules'!$B$15),ROUND(IF(F140&lt;='Pay rules'!$B$16,G140*'Pay rules'!$B$17,G140*F140/D140),2),0))</f>
        <v/>
      </c>
      <c r="J140" s="15" t="str">
        <f>IF(B140="","",ROUND(G140*H140-I140,2))</f>
        <v/>
      </c>
    </row>
    <row r="141" spans="1:10" x14ac:dyDescent="0.25">
      <c r="A141" s="14"/>
      <c r="G141" s="15" t="str">
        <f>IF(B141="","",IFERROR(ROUND(INDEX(Teachers!$B$2:$B$21,MATCH(B141,Teachers!$A$2:$A$21,0))*D141/60,2),0))</f>
        <v/>
      </c>
      <c r="H141" s="16" t="str">
        <f>IF(B141="","",IFERROR(INDEX('Pay rules'!$B$5:$B$12,MATCH(E141,'Pay rules'!$A$5:$A$12,0)),0))</f>
        <v/>
      </c>
      <c r="I141" s="15" t="str">
        <f>IF(B141="","",IF(AND(OR(E141="Completed",E141="Makeup completed",E141="Trial class"),N(F141)&gt;'Pay rules'!$B$15),ROUND(IF(F141&lt;='Pay rules'!$B$16,G141*'Pay rules'!$B$17,G141*F141/D141),2),0))</f>
        <v/>
      </c>
      <c r="J141" s="15" t="str">
        <f>IF(B141="","",ROUND(G141*H141-I141,2))</f>
        <v/>
      </c>
    </row>
    <row r="142" spans="1:10" x14ac:dyDescent="0.25">
      <c r="A142" s="14"/>
      <c r="G142" s="15" t="str">
        <f>IF(B142="","",IFERROR(ROUND(INDEX(Teachers!$B$2:$B$21,MATCH(B142,Teachers!$A$2:$A$21,0))*D142/60,2),0))</f>
        <v/>
      </c>
      <c r="H142" s="16" t="str">
        <f>IF(B142="","",IFERROR(INDEX('Pay rules'!$B$5:$B$12,MATCH(E142,'Pay rules'!$A$5:$A$12,0)),0))</f>
        <v/>
      </c>
      <c r="I142" s="15" t="str">
        <f>IF(B142="","",IF(AND(OR(E142="Completed",E142="Makeup completed",E142="Trial class"),N(F142)&gt;'Pay rules'!$B$15),ROUND(IF(F142&lt;='Pay rules'!$B$16,G142*'Pay rules'!$B$17,G142*F142/D142),2),0))</f>
        <v/>
      </c>
      <c r="J142" s="15" t="str">
        <f>IF(B142="","",ROUND(G142*H142-I142,2))</f>
        <v/>
      </c>
    </row>
    <row r="143" spans="1:10" x14ac:dyDescent="0.25">
      <c r="A143" s="14"/>
      <c r="G143" s="15" t="str">
        <f>IF(B143="","",IFERROR(ROUND(INDEX(Teachers!$B$2:$B$21,MATCH(B143,Teachers!$A$2:$A$21,0))*D143/60,2),0))</f>
        <v/>
      </c>
      <c r="H143" s="16" t="str">
        <f>IF(B143="","",IFERROR(INDEX('Pay rules'!$B$5:$B$12,MATCH(E143,'Pay rules'!$A$5:$A$12,0)),0))</f>
        <v/>
      </c>
      <c r="I143" s="15" t="str">
        <f>IF(B143="","",IF(AND(OR(E143="Completed",E143="Makeup completed",E143="Trial class"),N(F143)&gt;'Pay rules'!$B$15),ROUND(IF(F143&lt;='Pay rules'!$B$16,G143*'Pay rules'!$B$17,G143*F143/D143),2),0))</f>
        <v/>
      </c>
      <c r="J143" s="15" t="str">
        <f>IF(B143="","",ROUND(G143*H143-I143,2))</f>
        <v/>
      </c>
    </row>
    <row r="144" spans="1:10" x14ac:dyDescent="0.25">
      <c r="A144" s="14"/>
      <c r="G144" s="15" t="str">
        <f>IF(B144="","",IFERROR(ROUND(INDEX(Teachers!$B$2:$B$21,MATCH(B144,Teachers!$A$2:$A$21,0))*D144/60,2),0))</f>
        <v/>
      </c>
      <c r="H144" s="16" t="str">
        <f>IF(B144="","",IFERROR(INDEX('Pay rules'!$B$5:$B$12,MATCH(E144,'Pay rules'!$A$5:$A$12,0)),0))</f>
        <v/>
      </c>
      <c r="I144" s="15" t="str">
        <f>IF(B144="","",IF(AND(OR(E144="Completed",E144="Makeup completed",E144="Trial class"),N(F144)&gt;'Pay rules'!$B$15),ROUND(IF(F144&lt;='Pay rules'!$B$16,G144*'Pay rules'!$B$17,G144*F144/D144),2),0))</f>
        <v/>
      </c>
      <c r="J144" s="15" t="str">
        <f>IF(B144="","",ROUND(G144*H144-I144,2))</f>
        <v/>
      </c>
    </row>
    <row r="145" spans="1:10" x14ac:dyDescent="0.25">
      <c r="A145" s="14"/>
      <c r="G145" s="15" t="str">
        <f>IF(B145="","",IFERROR(ROUND(INDEX(Teachers!$B$2:$B$21,MATCH(B145,Teachers!$A$2:$A$21,0))*D145/60,2),0))</f>
        <v/>
      </c>
      <c r="H145" s="16" t="str">
        <f>IF(B145="","",IFERROR(INDEX('Pay rules'!$B$5:$B$12,MATCH(E145,'Pay rules'!$A$5:$A$12,0)),0))</f>
        <v/>
      </c>
      <c r="I145" s="15" t="str">
        <f>IF(B145="","",IF(AND(OR(E145="Completed",E145="Makeup completed",E145="Trial class"),N(F145)&gt;'Pay rules'!$B$15),ROUND(IF(F145&lt;='Pay rules'!$B$16,G145*'Pay rules'!$B$17,G145*F145/D145),2),0))</f>
        <v/>
      </c>
      <c r="J145" s="15" t="str">
        <f>IF(B145="","",ROUND(G145*H145-I145,2))</f>
        <v/>
      </c>
    </row>
    <row r="146" spans="1:10" x14ac:dyDescent="0.25">
      <c r="A146" s="14"/>
      <c r="G146" s="15" t="str">
        <f>IF(B146="","",IFERROR(ROUND(INDEX(Teachers!$B$2:$B$21,MATCH(B146,Teachers!$A$2:$A$21,0))*D146/60,2),0))</f>
        <v/>
      </c>
      <c r="H146" s="16" t="str">
        <f>IF(B146="","",IFERROR(INDEX('Pay rules'!$B$5:$B$12,MATCH(E146,'Pay rules'!$A$5:$A$12,0)),0))</f>
        <v/>
      </c>
      <c r="I146" s="15" t="str">
        <f>IF(B146="","",IF(AND(OR(E146="Completed",E146="Makeup completed",E146="Trial class"),N(F146)&gt;'Pay rules'!$B$15),ROUND(IF(F146&lt;='Pay rules'!$B$16,G146*'Pay rules'!$B$17,G146*F146/D146),2),0))</f>
        <v/>
      </c>
      <c r="J146" s="15" t="str">
        <f>IF(B146="","",ROUND(G146*H146-I146,2))</f>
        <v/>
      </c>
    </row>
    <row r="147" spans="1:10" x14ac:dyDescent="0.25">
      <c r="A147" s="14"/>
      <c r="G147" s="15" t="str">
        <f>IF(B147="","",IFERROR(ROUND(INDEX(Teachers!$B$2:$B$21,MATCH(B147,Teachers!$A$2:$A$21,0))*D147/60,2),0))</f>
        <v/>
      </c>
      <c r="H147" s="16" t="str">
        <f>IF(B147="","",IFERROR(INDEX('Pay rules'!$B$5:$B$12,MATCH(E147,'Pay rules'!$A$5:$A$12,0)),0))</f>
        <v/>
      </c>
      <c r="I147" s="15" t="str">
        <f>IF(B147="","",IF(AND(OR(E147="Completed",E147="Makeup completed",E147="Trial class"),N(F147)&gt;'Pay rules'!$B$15),ROUND(IF(F147&lt;='Pay rules'!$B$16,G147*'Pay rules'!$B$17,G147*F147/D147),2),0))</f>
        <v/>
      </c>
      <c r="J147" s="15" t="str">
        <f>IF(B147="","",ROUND(G147*H147-I147,2))</f>
        <v/>
      </c>
    </row>
    <row r="148" spans="1:10" x14ac:dyDescent="0.25">
      <c r="A148" s="14"/>
      <c r="G148" s="15" t="str">
        <f>IF(B148="","",IFERROR(ROUND(INDEX(Teachers!$B$2:$B$21,MATCH(B148,Teachers!$A$2:$A$21,0))*D148/60,2),0))</f>
        <v/>
      </c>
      <c r="H148" s="16" t="str">
        <f>IF(B148="","",IFERROR(INDEX('Pay rules'!$B$5:$B$12,MATCH(E148,'Pay rules'!$A$5:$A$12,0)),0))</f>
        <v/>
      </c>
      <c r="I148" s="15" t="str">
        <f>IF(B148="","",IF(AND(OR(E148="Completed",E148="Makeup completed",E148="Trial class"),N(F148)&gt;'Pay rules'!$B$15),ROUND(IF(F148&lt;='Pay rules'!$B$16,G148*'Pay rules'!$B$17,G148*F148/D148),2),0))</f>
        <v/>
      </c>
      <c r="J148" s="15" t="str">
        <f>IF(B148="","",ROUND(G148*H148-I148,2))</f>
        <v/>
      </c>
    </row>
    <row r="149" spans="1:10" x14ac:dyDescent="0.25">
      <c r="A149" s="14"/>
      <c r="G149" s="15" t="str">
        <f>IF(B149="","",IFERROR(ROUND(INDEX(Teachers!$B$2:$B$21,MATCH(B149,Teachers!$A$2:$A$21,0))*D149/60,2),0))</f>
        <v/>
      </c>
      <c r="H149" s="16" t="str">
        <f>IF(B149="","",IFERROR(INDEX('Pay rules'!$B$5:$B$12,MATCH(E149,'Pay rules'!$A$5:$A$12,0)),0))</f>
        <v/>
      </c>
      <c r="I149" s="15" t="str">
        <f>IF(B149="","",IF(AND(OR(E149="Completed",E149="Makeup completed",E149="Trial class"),N(F149)&gt;'Pay rules'!$B$15),ROUND(IF(F149&lt;='Pay rules'!$B$16,G149*'Pay rules'!$B$17,G149*F149/D149),2),0))</f>
        <v/>
      </c>
      <c r="J149" s="15" t="str">
        <f>IF(B149="","",ROUND(G149*H149-I149,2))</f>
        <v/>
      </c>
    </row>
    <row r="150" spans="1:10" x14ac:dyDescent="0.25">
      <c r="A150" s="14"/>
      <c r="G150" s="15" t="str">
        <f>IF(B150="","",IFERROR(ROUND(INDEX(Teachers!$B$2:$B$21,MATCH(B150,Teachers!$A$2:$A$21,0))*D150/60,2),0))</f>
        <v/>
      </c>
      <c r="H150" s="16" t="str">
        <f>IF(B150="","",IFERROR(INDEX('Pay rules'!$B$5:$B$12,MATCH(E150,'Pay rules'!$A$5:$A$12,0)),0))</f>
        <v/>
      </c>
      <c r="I150" s="15" t="str">
        <f>IF(B150="","",IF(AND(OR(E150="Completed",E150="Makeup completed",E150="Trial class"),N(F150)&gt;'Pay rules'!$B$15),ROUND(IF(F150&lt;='Pay rules'!$B$16,G150*'Pay rules'!$B$17,G150*F150/D150),2),0))</f>
        <v/>
      </c>
      <c r="J150" s="15" t="str">
        <f>IF(B150="","",ROUND(G150*H150-I150,2))</f>
        <v/>
      </c>
    </row>
    <row r="151" spans="1:10" x14ac:dyDescent="0.25">
      <c r="A151" s="14"/>
      <c r="G151" s="15" t="str">
        <f>IF(B151="","",IFERROR(ROUND(INDEX(Teachers!$B$2:$B$21,MATCH(B151,Teachers!$A$2:$A$21,0))*D151/60,2),0))</f>
        <v/>
      </c>
      <c r="H151" s="16" t="str">
        <f>IF(B151="","",IFERROR(INDEX('Pay rules'!$B$5:$B$12,MATCH(E151,'Pay rules'!$A$5:$A$12,0)),0))</f>
        <v/>
      </c>
      <c r="I151" s="15" t="str">
        <f>IF(B151="","",IF(AND(OR(E151="Completed",E151="Makeup completed",E151="Trial class"),N(F151)&gt;'Pay rules'!$B$15),ROUND(IF(F151&lt;='Pay rules'!$B$16,G151*'Pay rules'!$B$17,G151*F151/D151),2),0))</f>
        <v/>
      </c>
      <c r="J151" s="15" t="str">
        <f>IF(B151="","",ROUND(G151*H151-I151,2))</f>
        <v/>
      </c>
    </row>
    <row r="152" spans="1:10" x14ac:dyDescent="0.25">
      <c r="A152" s="14"/>
      <c r="G152" s="15" t="str">
        <f>IF(B152="","",IFERROR(ROUND(INDEX(Teachers!$B$2:$B$21,MATCH(B152,Teachers!$A$2:$A$21,0))*D152/60,2),0))</f>
        <v/>
      </c>
      <c r="H152" s="16" t="str">
        <f>IF(B152="","",IFERROR(INDEX('Pay rules'!$B$5:$B$12,MATCH(E152,'Pay rules'!$A$5:$A$12,0)),0))</f>
        <v/>
      </c>
      <c r="I152" s="15" t="str">
        <f>IF(B152="","",IF(AND(OR(E152="Completed",E152="Makeup completed",E152="Trial class"),N(F152)&gt;'Pay rules'!$B$15),ROUND(IF(F152&lt;='Pay rules'!$B$16,G152*'Pay rules'!$B$17,G152*F152/D152),2),0))</f>
        <v/>
      </c>
      <c r="J152" s="15" t="str">
        <f>IF(B152="","",ROUND(G152*H152-I152,2))</f>
        <v/>
      </c>
    </row>
    <row r="153" spans="1:10" x14ac:dyDescent="0.25">
      <c r="A153" s="14"/>
      <c r="G153" s="15" t="str">
        <f>IF(B153="","",IFERROR(ROUND(INDEX(Teachers!$B$2:$B$21,MATCH(B153,Teachers!$A$2:$A$21,0))*D153/60,2),0))</f>
        <v/>
      </c>
      <c r="H153" s="16" t="str">
        <f>IF(B153="","",IFERROR(INDEX('Pay rules'!$B$5:$B$12,MATCH(E153,'Pay rules'!$A$5:$A$12,0)),0))</f>
        <v/>
      </c>
      <c r="I153" s="15" t="str">
        <f>IF(B153="","",IF(AND(OR(E153="Completed",E153="Makeup completed",E153="Trial class"),N(F153)&gt;'Pay rules'!$B$15),ROUND(IF(F153&lt;='Pay rules'!$B$16,G153*'Pay rules'!$B$17,G153*F153/D153),2),0))</f>
        <v/>
      </c>
      <c r="J153" s="15" t="str">
        <f>IF(B153="","",ROUND(G153*H153-I153,2))</f>
        <v/>
      </c>
    </row>
    <row r="154" spans="1:10" x14ac:dyDescent="0.25">
      <c r="A154" s="14"/>
      <c r="G154" s="15" t="str">
        <f>IF(B154="","",IFERROR(ROUND(INDEX(Teachers!$B$2:$B$21,MATCH(B154,Teachers!$A$2:$A$21,0))*D154/60,2),0))</f>
        <v/>
      </c>
      <c r="H154" s="16" t="str">
        <f>IF(B154="","",IFERROR(INDEX('Pay rules'!$B$5:$B$12,MATCH(E154,'Pay rules'!$A$5:$A$12,0)),0))</f>
        <v/>
      </c>
      <c r="I154" s="15" t="str">
        <f>IF(B154="","",IF(AND(OR(E154="Completed",E154="Makeup completed",E154="Trial class"),N(F154)&gt;'Pay rules'!$B$15),ROUND(IF(F154&lt;='Pay rules'!$B$16,G154*'Pay rules'!$B$17,G154*F154/D154),2),0))</f>
        <v/>
      </c>
      <c r="J154" s="15" t="str">
        <f>IF(B154="","",ROUND(G154*H154-I154,2))</f>
        <v/>
      </c>
    </row>
    <row r="155" spans="1:10" x14ac:dyDescent="0.25">
      <c r="A155" s="14"/>
      <c r="G155" s="15" t="str">
        <f>IF(B155="","",IFERROR(ROUND(INDEX(Teachers!$B$2:$B$21,MATCH(B155,Teachers!$A$2:$A$21,0))*D155/60,2),0))</f>
        <v/>
      </c>
      <c r="H155" s="16" t="str">
        <f>IF(B155="","",IFERROR(INDEX('Pay rules'!$B$5:$B$12,MATCH(E155,'Pay rules'!$A$5:$A$12,0)),0))</f>
        <v/>
      </c>
      <c r="I155" s="15" t="str">
        <f>IF(B155="","",IF(AND(OR(E155="Completed",E155="Makeup completed",E155="Trial class"),N(F155)&gt;'Pay rules'!$B$15),ROUND(IF(F155&lt;='Pay rules'!$B$16,G155*'Pay rules'!$B$17,G155*F155/D155),2),0))</f>
        <v/>
      </c>
      <c r="J155" s="15" t="str">
        <f>IF(B155="","",ROUND(G155*H155-I155,2))</f>
        <v/>
      </c>
    </row>
    <row r="156" spans="1:10" x14ac:dyDescent="0.25">
      <c r="A156" s="14"/>
      <c r="G156" s="15" t="str">
        <f>IF(B156="","",IFERROR(ROUND(INDEX(Teachers!$B$2:$B$21,MATCH(B156,Teachers!$A$2:$A$21,0))*D156/60,2),0))</f>
        <v/>
      </c>
      <c r="H156" s="16" t="str">
        <f>IF(B156="","",IFERROR(INDEX('Pay rules'!$B$5:$B$12,MATCH(E156,'Pay rules'!$A$5:$A$12,0)),0))</f>
        <v/>
      </c>
      <c r="I156" s="15" t="str">
        <f>IF(B156="","",IF(AND(OR(E156="Completed",E156="Makeup completed",E156="Trial class"),N(F156)&gt;'Pay rules'!$B$15),ROUND(IF(F156&lt;='Pay rules'!$B$16,G156*'Pay rules'!$B$17,G156*F156/D156),2),0))</f>
        <v/>
      </c>
      <c r="J156" s="15" t="str">
        <f>IF(B156="","",ROUND(G156*H156-I156,2))</f>
        <v/>
      </c>
    </row>
    <row r="157" spans="1:10" x14ac:dyDescent="0.25">
      <c r="A157" s="14"/>
      <c r="G157" s="15" t="str">
        <f>IF(B157="","",IFERROR(ROUND(INDEX(Teachers!$B$2:$B$21,MATCH(B157,Teachers!$A$2:$A$21,0))*D157/60,2),0))</f>
        <v/>
      </c>
      <c r="H157" s="16" t="str">
        <f>IF(B157="","",IFERROR(INDEX('Pay rules'!$B$5:$B$12,MATCH(E157,'Pay rules'!$A$5:$A$12,0)),0))</f>
        <v/>
      </c>
      <c r="I157" s="15" t="str">
        <f>IF(B157="","",IF(AND(OR(E157="Completed",E157="Makeup completed",E157="Trial class"),N(F157)&gt;'Pay rules'!$B$15),ROUND(IF(F157&lt;='Pay rules'!$B$16,G157*'Pay rules'!$B$17,G157*F157/D157),2),0))</f>
        <v/>
      </c>
      <c r="J157" s="15" t="str">
        <f>IF(B157="","",ROUND(G157*H157-I157,2))</f>
        <v/>
      </c>
    </row>
    <row r="158" spans="1:10" x14ac:dyDescent="0.25">
      <c r="A158" s="14"/>
      <c r="G158" s="15" t="str">
        <f>IF(B158="","",IFERROR(ROUND(INDEX(Teachers!$B$2:$B$21,MATCH(B158,Teachers!$A$2:$A$21,0))*D158/60,2),0))</f>
        <v/>
      </c>
      <c r="H158" s="16" t="str">
        <f>IF(B158="","",IFERROR(INDEX('Pay rules'!$B$5:$B$12,MATCH(E158,'Pay rules'!$A$5:$A$12,0)),0))</f>
        <v/>
      </c>
      <c r="I158" s="15" t="str">
        <f>IF(B158="","",IF(AND(OR(E158="Completed",E158="Makeup completed",E158="Trial class"),N(F158)&gt;'Pay rules'!$B$15),ROUND(IF(F158&lt;='Pay rules'!$B$16,G158*'Pay rules'!$B$17,G158*F158/D158),2),0))</f>
        <v/>
      </c>
      <c r="J158" s="15" t="str">
        <f>IF(B158="","",ROUND(G158*H158-I158,2))</f>
        <v/>
      </c>
    </row>
    <row r="159" spans="1:10" x14ac:dyDescent="0.25">
      <c r="A159" s="14"/>
      <c r="G159" s="15" t="str">
        <f>IF(B159="","",IFERROR(ROUND(INDEX(Teachers!$B$2:$B$21,MATCH(B159,Teachers!$A$2:$A$21,0))*D159/60,2),0))</f>
        <v/>
      </c>
      <c r="H159" s="16" t="str">
        <f>IF(B159="","",IFERROR(INDEX('Pay rules'!$B$5:$B$12,MATCH(E159,'Pay rules'!$A$5:$A$12,0)),0))</f>
        <v/>
      </c>
      <c r="I159" s="15" t="str">
        <f>IF(B159="","",IF(AND(OR(E159="Completed",E159="Makeup completed",E159="Trial class"),N(F159)&gt;'Pay rules'!$B$15),ROUND(IF(F159&lt;='Pay rules'!$B$16,G159*'Pay rules'!$B$17,G159*F159/D159),2),0))</f>
        <v/>
      </c>
      <c r="J159" s="15" t="str">
        <f>IF(B159="","",ROUND(G159*H159-I159,2))</f>
        <v/>
      </c>
    </row>
    <row r="160" spans="1:10" x14ac:dyDescent="0.25">
      <c r="A160" s="14"/>
      <c r="G160" s="15" t="str">
        <f>IF(B160="","",IFERROR(ROUND(INDEX(Teachers!$B$2:$B$21,MATCH(B160,Teachers!$A$2:$A$21,0))*D160/60,2),0))</f>
        <v/>
      </c>
      <c r="H160" s="16" t="str">
        <f>IF(B160="","",IFERROR(INDEX('Pay rules'!$B$5:$B$12,MATCH(E160,'Pay rules'!$A$5:$A$12,0)),0))</f>
        <v/>
      </c>
      <c r="I160" s="15" t="str">
        <f>IF(B160="","",IF(AND(OR(E160="Completed",E160="Makeup completed",E160="Trial class"),N(F160)&gt;'Pay rules'!$B$15),ROUND(IF(F160&lt;='Pay rules'!$B$16,G160*'Pay rules'!$B$17,G160*F160/D160),2),0))</f>
        <v/>
      </c>
      <c r="J160" s="15" t="str">
        <f>IF(B160="","",ROUND(G160*H160-I160,2))</f>
        <v/>
      </c>
    </row>
    <row r="161" spans="1:10" x14ac:dyDescent="0.25">
      <c r="A161" s="14"/>
      <c r="G161" s="15" t="str">
        <f>IF(B161="","",IFERROR(ROUND(INDEX(Teachers!$B$2:$B$21,MATCH(B161,Teachers!$A$2:$A$21,0))*D161/60,2),0))</f>
        <v/>
      </c>
      <c r="H161" s="16" t="str">
        <f>IF(B161="","",IFERROR(INDEX('Pay rules'!$B$5:$B$12,MATCH(E161,'Pay rules'!$A$5:$A$12,0)),0))</f>
        <v/>
      </c>
      <c r="I161" s="15" t="str">
        <f>IF(B161="","",IF(AND(OR(E161="Completed",E161="Makeup completed",E161="Trial class"),N(F161)&gt;'Pay rules'!$B$15),ROUND(IF(F161&lt;='Pay rules'!$B$16,G161*'Pay rules'!$B$17,G161*F161/D161),2),0))</f>
        <v/>
      </c>
      <c r="J161" s="15" t="str">
        <f>IF(B161="","",ROUND(G161*H161-I161,2))</f>
        <v/>
      </c>
    </row>
    <row r="162" spans="1:10" x14ac:dyDescent="0.25">
      <c r="A162" s="14"/>
      <c r="G162" s="15" t="str">
        <f>IF(B162="","",IFERROR(ROUND(INDEX(Teachers!$B$2:$B$21,MATCH(B162,Teachers!$A$2:$A$21,0))*D162/60,2),0))</f>
        <v/>
      </c>
      <c r="H162" s="16" t="str">
        <f>IF(B162="","",IFERROR(INDEX('Pay rules'!$B$5:$B$12,MATCH(E162,'Pay rules'!$A$5:$A$12,0)),0))</f>
        <v/>
      </c>
      <c r="I162" s="15" t="str">
        <f>IF(B162="","",IF(AND(OR(E162="Completed",E162="Makeup completed",E162="Trial class"),N(F162)&gt;'Pay rules'!$B$15),ROUND(IF(F162&lt;='Pay rules'!$B$16,G162*'Pay rules'!$B$17,G162*F162/D162),2),0))</f>
        <v/>
      </c>
      <c r="J162" s="15" t="str">
        <f>IF(B162="","",ROUND(G162*H162-I162,2))</f>
        <v/>
      </c>
    </row>
    <row r="163" spans="1:10" x14ac:dyDescent="0.25">
      <c r="A163" s="14"/>
      <c r="G163" s="15" t="str">
        <f>IF(B163="","",IFERROR(ROUND(INDEX(Teachers!$B$2:$B$21,MATCH(B163,Teachers!$A$2:$A$21,0))*D163/60,2),0))</f>
        <v/>
      </c>
      <c r="H163" s="16" t="str">
        <f>IF(B163="","",IFERROR(INDEX('Pay rules'!$B$5:$B$12,MATCH(E163,'Pay rules'!$A$5:$A$12,0)),0))</f>
        <v/>
      </c>
      <c r="I163" s="15" t="str">
        <f>IF(B163="","",IF(AND(OR(E163="Completed",E163="Makeup completed",E163="Trial class"),N(F163)&gt;'Pay rules'!$B$15),ROUND(IF(F163&lt;='Pay rules'!$B$16,G163*'Pay rules'!$B$17,G163*F163/D163),2),0))</f>
        <v/>
      </c>
      <c r="J163" s="15" t="str">
        <f>IF(B163="","",ROUND(G163*H163-I163,2))</f>
        <v/>
      </c>
    </row>
    <row r="164" spans="1:10" x14ac:dyDescent="0.25">
      <c r="A164" s="14"/>
      <c r="G164" s="15" t="str">
        <f>IF(B164="","",IFERROR(ROUND(INDEX(Teachers!$B$2:$B$21,MATCH(B164,Teachers!$A$2:$A$21,0))*D164/60,2),0))</f>
        <v/>
      </c>
      <c r="H164" s="16" t="str">
        <f>IF(B164="","",IFERROR(INDEX('Pay rules'!$B$5:$B$12,MATCH(E164,'Pay rules'!$A$5:$A$12,0)),0))</f>
        <v/>
      </c>
      <c r="I164" s="15" t="str">
        <f>IF(B164="","",IF(AND(OR(E164="Completed",E164="Makeup completed",E164="Trial class"),N(F164)&gt;'Pay rules'!$B$15),ROUND(IF(F164&lt;='Pay rules'!$B$16,G164*'Pay rules'!$B$17,G164*F164/D164),2),0))</f>
        <v/>
      </c>
      <c r="J164" s="15" t="str">
        <f>IF(B164="","",ROUND(G164*H164-I164,2))</f>
        <v/>
      </c>
    </row>
    <row r="165" spans="1:10" x14ac:dyDescent="0.25">
      <c r="A165" s="14"/>
      <c r="G165" s="15" t="str">
        <f>IF(B165="","",IFERROR(ROUND(INDEX(Teachers!$B$2:$B$21,MATCH(B165,Teachers!$A$2:$A$21,0))*D165/60,2),0))</f>
        <v/>
      </c>
      <c r="H165" s="16" t="str">
        <f>IF(B165="","",IFERROR(INDEX('Pay rules'!$B$5:$B$12,MATCH(E165,'Pay rules'!$A$5:$A$12,0)),0))</f>
        <v/>
      </c>
      <c r="I165" s="15" t="str">
        <f>IF(B165="","",IF(AND(OR(E165="Completed",E165="Makeup completed",E165="Trial class"),N(F165)&gt;'Pay rules'!$B$15),ROUND(IF(F165&lt;='Pay rules'!$B$16,G165*'Pay rules'!$B$17,G165*F165/D165),2),0))</f>
        <v/>
      </c>
      <c r="J165" s="15" t="str">
        <f>IF(B165="","",ROUND(G165*H165-I165,2))</f>
        <v/>
      </c>
    </row>
    <row r="166" spans="1:10" x14ac:dyDescent="0.25">
      <c r="A166" s="14"/>
      <c r="G166" s="15" t="str">
        <f>IF(B166="","",IFERROR(ROUND(INDEX(Teachers!$B$2:$B$21,MATCH(B166,Teachers!$A$2:$A$21,0))*D166/60,2),0))</f>
        <v/>
      </c>
      <c r="H166" s="16" t="str">
        <f>IF(B166="","",IFERROR(INDEX('Pay rules'!$B$5:$B$12,MATCH(E166,'Pay rules'!$A$5:$A$12,0)),0))</f>
        <v/>
      </c>
      <c r="I166" s="15" t="str">
        <f>IF(B166="","",IF(AND(OR(E166="Completed",E166="Makeup completed",E166="Trial class"),N(F166)&gt;'Pay rules'!$B$15),ROUND(IF(F166&lt;='Pay rules'!$B$16,G166*'Pay rules'!$B$17,G166*F166/D166),2),0))</f>
        <v/>
      </c>
      <c r="J166" s="15" t="str">
        <f>IF(B166="","",ROUND(G166*H166-I166,2))</f>
        <v/>
      </c>
    </row>
    <row r="167" spans="1:10" x14ac:dyDescent="0.25">
      <c r="A167" s="14"/>
      <c r="G167" s="15" t="str">
        <f>IF(B167="","",IFERROR(ROUND(INDEX(Teachers!$B$2:$B$21,MATCH(B167,Teachers!$A$2:$A$21,0))*D167/60,2),0))</f>
        <v/>
      </c>
      <c r="H167" s="16" t="str">
        <f>IF(B167="","",IFERROR(INDEX('Pay rules'!$B$5:$B$12,MATCH(E167,'Pay rules'!$A$5:$A$12,0)),0))</f>
        <v/>
      </c>
      <c r="I167" s="15" t="str">
        <f>IF(B167="","",IF(AND(OR(E167="Completed",E167="Makeup completed",E167="Trial class"),N(F167)&gt;'Pay rules'!$B$15),ROUND(IF(F167&lt;='Pay rules'!$B$16,G167*'Pay rules'!$B$17,G167*F167/D167),2),0))</f>
        <v/>
      </c>
      <c r="J167" s="15" t="str">
        <f>IF(B167="","",ROUND(G167*H167-I167,2))</f>
        <v/>
      </c>
    </row>
    <row r="168" spans="1:10" x14ac:dyDescent="0.25">
      <c r="A168" s="14"/>
      <c r="G168" s="15" t="str">
        <f>IF(B168="","",IFERROR(ROUND(INDEX(Teachers!$B$2:$B$21,MATCH(B168,Teachers!$A$2:$A$21,0))*D168/60,2),0))</f>
        <v/>
      </c>
      <c r="H168" s="16" t="str">
        <f>IF(B168="","",IFERROR(INDEX('Pay rules'!$B$5:$B$12,MATCH(E168,'Pay rules'!$A$5:$A$12,0)),0))</f>
        <v/>
      </c>
      <c r="I168" s="15" t="str">
        <f>IF(B168="","",IF(AND(OR(E168="Completed",E168="Makeup completed",E168="Trial class"),N(F168)&gt;'Pay rules'!$B$15),ROUND(IF(F168&lt;='Pay rules'!$B$16,G168*'Pay rules'!$B$17,G168*F168/D168),2),0))</f>
        <v/>
      </c>
      <c r="J168" s="15" t="str">
        <f>IF(B168="","",ROUND(G168*H168-I168,2))</f>
        <v/>
      </c>
    </row>
    <row r="169" spans="1:10" x14ac:dyDescent="0.25">
      <c r="A169" s="14"/>
      <c r="G169" s="15" t="str">
        <f>IF(B169="","",IFERROR(ROUND(INDEX(Teachers!$B$2:$B$21,MATCH(B169,Teachers!$A$2:$A$21,0))*D169/60,2),0))</f>
        <v/>
      </c>
      <c r="H169" s="16" t="str">
        <f>IF(B169="","",IFERROR(INDEX('Pay rules'!$B$5:$B$12,MATCH(E169,'Pay rules'!$A$5:$A$12,0)),0))</f>
        <v/>
      </c>
      <c r="I169" s="15" t="str">
        <f>IF(B169="","",IF(AND(OR(E169="Completed",E169="Makeup completed",E169="Trial class"),N(F169)&gt;'Pay rules'!$B$15),ROUND(IF(F169&lt;='Pay rules'!$B$16,G169*'Pay rules'!$B$17,G169*F169/D169),2),0))</f>
        <v/>
      </c>
      <c r="J169" s="15" t="str">
        <f>IF(B169="","",ROUND(G169*H169-I169,2))</f>
        <v/>
      </c>
    </row>
    <row r="170" spans="1:10" x14ac:dyDescent="0.25">
      <c r="A170" s="14"/>
      <c r="G170" s="15" t="str">
        <f>IF(B170="","",IFERROR(ROUND(INDEX(Teachers!$B$2:$B$21,MATCH(B170,Teachers!$A$2:$A$21,0))*D170/60,2),0))</f>
        <v/>
      </c>
      <c r="H170" s="16" t="str">
        <f>IF(B170="","",IFERROR(INDEX('Pay rules'!$B$5:$B$12,MATCH(E170,'Pay rules'!$A$5:$A$12,0)),0))</f>
        <v/>
      </c>
      <c r="I170" s="15" t="str">
        <f>IF(B170="","",IF(AND(OR(E170="Completed",E170="Makeup completed",E170="Trial class"),N(F170)&gt;'Pay rules'!$B$15),ROUND(IF(F170&lt;='Pay rules'!$B$16,G170*'Pay rules'!$B$17,G170*F170/D170),2),0))</f>
        <v/>
      </c>
      <c r="J170" s="15" t="str">
        <f>IF(B170="","",ROUND(G170*H170-I170,2))</f>
        <v/>
      </c>
    </row>
    <row r="171" spans="1:10" x14ac:dyDescent="0.25">
      <c r="A171" s="14"/>
      <c r="G171" s="15" t="str">
        <f>IF(B171="","",IFERROR(ROUND(INDEX(Teachers!$B$2:$B$21,MATCH(B171,Teachers!$A$2:$A$21,0))*D171/60,2),0))</f>
        <v/>
      </c>
      <c r="H171" s="16" t="str">
        <f>IF(B171="","",IFERROR(INDEX('Pay rules'!$B$5:$B$12,MATCH(E171,'Pay rules'!$A$5:$A$12,0)),0))</f>
        <v/>
      </c>
      <c r="I171" s="15" t="str">
        <f>IF(B171="","",IF(AND(OR(E171="Completed",E171="Makeup completed",E171="Trial class"),N(F171)&gt;'Pay rules'!$B$15),ROUND(IF(F171&lt;='Pay rules'!$B$16,G171*'Pay rules'!$B$17,G171*F171/D171),2),0))</f>
        <v/>
      </c>
      <c r="J171" s="15" t="str">
        <f>IF(B171="","",ROUND(G171*H171-I171,2))</f>
        <v/>
      </c>
    </row>
    <row r="172" spans="1:10" x14ac:dyDescent="0.25">
      <c r="A172" s="14"/>
      <c r="G172" s="15" t="str">
        <f>IF(B172="","",IFERROR(ROUND(INDEX(Teachers!$B$2:$B$21,MATCH(B172,Teachers!$A$2:$A$21,0))*D172/60,2),0))</f>
        <v/>
      </c>
      <c r="H172" s="16" t="str">
        <f>IF(B172="","",IFERROR(INDEX('Pay rules'!$B$5:$B$12,MATCH(E172,'Pay rules'!$A$5:$A$12,0)),0))</f>
        <v/>
      </c>
      <c r="I172" s="15" t="str">
        <f>IF(B172="","",IF(AND(OR(E172="Completed",E172="Makeup completed",E172="Trial class"),N(F172)&gt;'Pay rules'!$B$15),ROUND(IF(F172&lt;='Pay rules'!$B$16,G172*'Pay rules'!$B$17,G172*F172/D172),2),0))</f>
        <v/>
      </c>
      <c r="J172" s="15" t="str">
        <f>IF(B172="","",ROUND(G172*H172-I172,2))</f>
        <v/>
      </c>
    </row>
    <row r="173" spans="1:10" x14ac:dyDescent="0.25">
      <c r="A173" s="14"/>
      <c r="G173" s="15" t="str">
        <f>IF(B173="","",IFERROR(ROUND(INDEX(Teachers!$B$2:$B$21,MATCH(B173,Teachers!$A$2:$A$21,0))*D173/60,2),0))</f>
        <v/>
      </c>
      <c r="H173" s="16" t="str">
        <f>IF(B173="","",IFERROR(INDEX('Pay rules'!$B$5:$B$12,MATCH(E173,'Pay rules'!$A$5:$A$12,0)),0))</f>
        <v/>
      </c>
      <c r="I173" s="15" t="str">
        <f>IF(B173="","",IF(AND(OR(E173="Completed",E173="Makeup completed",E173="Trial class"),N(F173)&gt;'Pay rules'!$B$15),ROUND(IF(F173&lt;='Pay rules'!$B$16,G173*'Pay rules'!$B$17,G173*F173/D173),2),0))</f>
        <v/>
      </c>
      <c r="J173" s="15" t="str">
        <f>IF(B173="","",ROUND(G173*H173-I173,2))</f>
        <v/>
      </c>
    </row>
    <row r="174" spans="1:10" x14ac:dyDescent="0.25">
      <c r="A174" s="14"/>
      <c r="G174" s="15" t="str">
        <f>IF(B174="","",IFERROR(ROUND(INDEX(Teachers!$B$2:$B$21,MATCH(B174,Teachers!$A$2:$A$21,0))*D174/60,2),0))</f>
        <v/>
      </c>
      <c r="H174" s="16" t="str">
        <f>IF(B174="","",IFERROR(INDEX('Pay rules'!$B$5:$B$12,MATCH(E174,'Pay rules'!$A$5:$A$12,0)),0))</f>
        <v/>
      </c>
      <c r="I174" s="15" t="str">
        <f>IF(B174="","",IF(AND(OR(E174="Completed",E174="Makeup completed",E174="Trial class"),N(F174)&gt;'Pay rules'!$B$15),ROUND(IF(F174&lt;='Pay rules'!$B$16,G174*'Pay rules'!$B$17,G174*F174/D174),2),0))</f>
        <v/>
      </c>
      <c r="J174" s="15" t="str">
        <f>IF(B174="","",ROUND(G174*H174-I174,2))</f>
        <v/>
      </c>
    </row>
    <row r="175" spans="1:10" x14ac:dyDescent="0.25">
      <c r="A175" s="14"/>
      <c r="G175" s="15" t="str">
        <f>IF(B175="","",IFERROR(ROUND(INDEX(Teachers!$B$2:$B$21,MATCH(B175,Teachers!$A$2:$A$21,0))*D175/60,2),0))</f>
        <v/>
      </c>
      <c r="H175" s="16" t="str">
        <f>IF(B175="","",IFERROR(INDEX('Pay rules'!$B$5:$B$12,MATCH(E175,'Pay rules'!$A$5:$A$12,0)),0))</f>
        <v/>
      </c>
      <c r="I175" s="15" t="str">
        <f>IF(B175="","",IF(AND(OR(E175="Completed",E175="Makeup completed",E175="Trial class"),N(F175)&gt;'Pay rules'!$B$15),ROUND(IF(F175&lt;='Pay rules'!$B$16,G175*'Pay rules'!$B$17,G175*F175/D175),2),0))</f>
        <v/>
      </c>
      <c r="J175" s="15" t="str">
        <f>IF(B175="","",ROUND(G175*H175-I175,2))</f>
        <v/>
      </c>
    </row>
    <row r="176" spans="1:10" x14ac:dyDescent="0.25">
      <c r="A176" s="14"/>
      <c r="G176" s="15" t="str">
        <f>IF(B176="","",IFERROR(ROUND(INDEX(Teachers!$B$2:$B$21,MATCH(B176,Teachers!$A$2:$A$21,0))*D176/60,2),0))</f>
        <v/>
      </c>
      <c r="H176" s="16" t="str">
        <f>IF(B176="","",IFERROR(INDEX('Pay rules'!$B$5:$B$12,MATCH(E176,'Pay rules'!$A$5:$A$12,0)),0))</f>
        <v/>
      </c>
      <c r="I176" s="15" t="str">
        <f>IF(B176="","",IF(AND(OR(E176="Completed",E176="Makeup completed",E176="Trial class"),N(F176)&gt;'Pay rules'!$B$15),ROUND(IF(F176&lt;='Pay rules'!$B$16,G176*'Pay rules'!$B$17,G176*F176/D176),2),0))</f>
        <v/>
      </c>
      <c r="J176" s="15" t="str">
        <f>IF(B176="","",ROUND(G176*H176-I176,2))</f>
        <v/>
      </c>
    </row>
    <row r="177" spans="1:10" x14ac:dyDescent="0.25">
      <c r="A177" s="14"/>
      <c r="G177" s="15" t="str">
        <f>IF(B177="","",IFERROR(ROUND(INDEX(Teachers!$B$2:$B$21,MATCH(B177,Teachers!$A$2:$A$21,0))*D177/60,2),0))</f>
        <v/>
      </c>
      <c r="H177" s="16" t="str">
        <f>IF(B177="","",IFERROR(INDEX('Pay rules'!$B$5:$B$12,MATCH(E177,'Pay rules'!$A$5:$A$12,0)),0))</f>
        <v/>
      </c>
      <c r="I177" s="15" t="str">
        <f>IF(B177="","",IF(AND(OR(E177="Completed",E177="Makeup completed",E177="Trial class"),N(F177)&gt;'Pay rules'!$B$15),ROUND(IF(F177&lt;='Pay rules'!$B$16,G177*'Pay rules'!$B$17,G177*F177/D177),2),0))</f>
        <v/>
      </c>
      <c r="J177" s="15" t="str">
        <f>IF(B177="","",ROUND(G177*H177-I177,2))</f>
        <v/>
      </c>
    </row>
    <row r="178" spans="1:10" x14ac:dyDescent="0.25">
      <c r="A178" s="14"/>
      <c r="G178" s="15" t="str">
        <f>IF(B178="","",IFERROR(ROUND(INDEX(Teachers!$B$2:$B$21,MATCH(B178,Teachers!$A$2:$A$21,0))*D178/60,2),0))</f>
        <v/>
      </c>
      <c r="H178" s="16" t="str">
        <f>IF(B178="","",IFERROR(INDEX('Pay rules'!$B$5:$B$12,MATCH(E178,'Pay rules'!$A$5:$A$12,0)),0))</f>
        <v/>
      </c>
      <c r="I178" s="15" t="str">
        <f>IF(B178="","",IF(AND(OR(E178="Completed",E178="Makeup completed",E178="Trial class"),N(F178)&gt;'Pay rules'!$B$15),ROUND(IF(F178&lt;='Pay rules'!$B$16,G178*'Pay rules'!$B$17,G178*F178/D178),2),0))</f>
        <v/>
      </c>
      <c r="J178" s="15" t="str">
        <f>IF(B178="","",ROUND(G178*H178-I178,2))</f>
        <v/>
      </c>
    </row>
    <row r="179" spans="1:10" x14ac:dyDescent="0.25">
      <c r="A179" s="14"/>
      <c r="G179" s="15" t="str">
        <f>IF(B179="","",IFERROR(ROUND(INDEX(Teachers!$B$2:$B$21,MATCH(B179,Teachers!$A$2:$A$21,0))*D179/60,2),0))</f>
        <v/>
      </c>
      <c r="H179" s="16" t="str">
        <f>IF(B179="","",IFERROR(INDEX('Pay rules'!$B$5:$B$12,MATCH(E179,'Pay rules'!$A$5:$A$12,0)),0))</f>
        <v/>
      </c>
      <c r="I179" s="15" t="str">
        <f>IF(B179="","",IF(AND(OR(E179="Completed",E179="Makeup completed",E179="Trial class"),N(F179)&gt;'Pay rules'!$B$15),ROUND(IF(F179&lt;='Pay rules'!$B$16,G179*'Pay rules'!$B$17,G179*F179/D179),2),0))</f>
        <v/>
      </c>
      <c r="J179" s="15" t="str">
        <f>IF(B179="","",ROUND(G179*H179-I179,2))</f>
        <v/>
      </c>
    </row>
    <row r="180" spans="1:10" x14ac:dyDescent="0.25">
      <c r="A180" s="14"/>
      <c r="G180" s="15" t="str">
        <f>IF(B180="","",IFERROR(ROUND(INDEX(Teachers!$B$2:$B$21,MATCH(B180,Teachers!$A$2:$A$21,0))*D180/60,2),0))</f>
        <v/>
      </c>
      <c r="H180" s="16" t="str">
        <f>IF(B180="","",IFERROR(INDEX('Pay rules'!$B$5:$B$12,MATCH(E180,'Pay rules'!$A$5:$A$12,0)),0))</f>
        <v/>
      </c>
      <c r="I180" s="15" t="str">
        <f>IF(B180="","",IF(AND(OR(E180="Completed",E180="Makeup completed",E180="Trial class"),N(F180)&gt;'Pay rules'!$B$15),ROUND(IF(F180&lt;='Pay rules'!$B$16,G180*'Pay rules'!$B$17,G180*F180/D180),2),0))</f>
        <v/>
      </c>
      <c r="J180" s="15" t="str">
        <f>IF(B180="","",ROUND(G180*H180-I180,2))</f>
        <v/>
      </c>
    </row>
    <row r="181" spans="1:10" x14ac:dyDescent="0.25">
      <c r="A181" s="14"/>
      <c r="G181" s="15" t="str">
        <f>IF(B181="","",IFERROR(ROUND(INDEX(Teachers!$B$2:$B$21,MATCH(B181,Teachers!$A$2:$A$21,0))*D181/60,2),0))</f>
        <v/>
      </c>
      <c r="H181" s="16" t="str">
        <f>IF(B181="","",IFERROR(INDEX('Pay rules'!$B$5:$B$12,MATCH(E181,'Pay rules'!$A$5:$A$12,0)),0))</f>
        <v/>
      </c>
      <c r="I181" s="15" t="str">
        <f>IF(B181="","",IF(AND(OR(E181="Completed",E181="Makeup completed",E181="Trial class"),N(F181)&gt;'Pay rules'!$B$15),ROUND(IF(F181&lt;='Pay rules'!$B$16,G181*'Pay rules'!$B$17,G181*F181/D181),2),0))</f>
        <v/>
      </c>
      <c r="J181" s="15" t="str">
        <f>IF(B181="","",ROUND(G181*H181-I181,2))</f>
        <v/>
      </c>
    </row>
    <row r="182" spans="1:10" x14ac:dyDescent="0.25">
      <c r="A182" s="14"/>
      <c r="G182" s="15" t="str">
        <f>IF(B182="","",IFERROR(ROUND(INDEX(Teachers!$B$2:$B$21,MATCH(B182,Teachers!$A$2:$A$21,0))*D182/60,2),0))</f>
        <v/>
      </c>
      <c r="H182" s="16" t="str">
        <f>IF(B182="","",IFERROR(INDEX('Pay rules'!$B$5:$B$12,MATCH(E182,'Pay rules'!$A$5:$A$12,0)),0))</f>
        <v/>
      </c>
      <c r="I182" s="15" t="str">
        <f>IF(B182="","",IF(AND(OR(E182="Completed",E182="Makeup completed",E182="Trial class"),N(F182)&gt;'Pay rules'!$B$15),ROUND(IF(F182&lt;='Pay rules'!$B$16,G182*'Pay rules'!$B$17,G182*F182/D182),2),0))</f>
        <v/>
      </c>
      <c r="J182" s="15" t="str">
        <f>IF(B182="","",ROUND(G182*H182-I182,2))</f>
        <v/>
      </c>
    </row>
    <row r="183" spans="1:10" x14ac:dyDescent="0.25">
      <c r="A183" s="14"/>
      <c r="G183" s="15" t="str">
        <f>IF(B183="","",IFERROR(ROUND(INDEX(Teachers!$B$2:$B$21,MATCH(B183,Teachers!$A$2:$A$21,0))*D183/60,2),0))</f>
        <v/>
      </c>
      <c r="H183" s="16" t="str">
        <f>IF(B183="","",IFERROR(INDEX('Pay rules'!$B$5:$B$12,MATCH(E183,'Pay rules'!$A$5:$A$12,0)),0))</f>
        <v/>
      </c>
      <c r="I183" s="15" t="str">
        <f>IF(B183="","",IF(AND(OR(E183="Completed",E183="Makeup completed",E183="Trial class"),N(F183)&gt;'Pay rules'!$B$15),ROUND(IF(F183&lt;='Pay rules'!$B$16,G183*'Pay rules'!$B$17,G183*F183/D183),2),0))</f>
        <v/>
      </c>
      <c r="J183" s="15" t="str">
        <f>IF(B183="","",ROUND(G183*H183-I183,2))</f>
        <v/>
      </c>
    </row>
    <row r="184" spans="1:10" x14ac:dyDescent="0.25">
      <c r="A184" s="14"/>
      <c r="G184" s="15" t="str">
        <f>IF(B184="","",IFERROR(ROUND(INDEX(Teachers!$B$2:$B$21,MATCH(B184,Teachers!$A$2:$A$21,0))*D184/60,2),0))</f>
        <v/>
      </c>
      <c r="H184" s="16" t="str">
        <f>IF(B184="","",IFERROR(INDEX('Pay rules'!$B$5:$B$12,MATCH(E184,'Pay rules'!$A$5:$A$12,0)),0))</f>
        <v/>
      </c>
      <c r="I184" s="15" t="str">
        <f>IF(B184="","",IF(AND(OR(E184="Completed",E184="Makeup completed",E184="Trial class"),N(F184)&gt;'Pay rules'!$B$15),ROUND(IF(F184&lt;='Pay rules'!$B$16,G184*'Pay rules'!$B$17,G184*F184/D184),2),0))</f>
        <v/>
      </c>
      <c r="J184" s="15" t="str">
        <f>IF(B184="","",ROUND(G184*H184-I184,2))</f>
        <v/>
      </c>
    </row>
    <row r="185" spans="1:10" x14ac:dyDescent="0.25">
      <c r="A185" s="14"/>
      <c r="G185" s="15" t="str">
        <f>IF(B185="","",IFERROR(ROUND(INDEX(Teachers!$B$2:$B$21,MATCH(B185,Teachers!$A$2:$A$21,0))*D185/60,2),0))</f>
        <v/>
      </c>
      <c r="H185" s="16" t="str">
        <f>IF(B185="","",IFERROR(INDEX('Pay rules'!$B$5:$B$12,MATCH(E185,'Pay rules'!$A$5:$A$12,0)),0))</f>
        <v/>
      </c>
      <c r="I185" s="15" t="str">
        <f>IF(B185="","",IF(AND(OR(E185="Completed",E185="Makeup completed",E185="Trial class"),N(F185)&gt;'Pay rules'!$B$15),ROUND(IF(F185&lt;='Pay rules'!$B$16,G185*'Pay rules'!$B$17,G185*F185/D185),2),0))</f>
        <v/>
      </c>
      <c r="J185" s="15" t="str">
        <f>IF(B185="","",ROUND(G185*H185-I185,2))</f>
        <v/>
      </c>
    </row>
    <row r="186" spans="1:10" x14ac:dyDescent="0.25">
      <c r="A186" s="14"/>
      <c r="G186" s="15" t="str">
        <f>IF(B186="","",IFERROR(ROUND(INDEX(Teachers!$B$2:$B$21,MATCH(B186,Teachers!$A$2:$A$21,0))*D186/60,2),0))</f>
        <v/>
      </c>
      <c r="H186" s="16" t="str">
        <f>IF(B186="","",IFERROR(INDEX('Pay rules'!$B$5:$B$12,MATCH(E186,'Pay rules'!$A$5:$A$12,0)),0))</f>
        <v/>
      </c>
      <c r="I186" s="15" t="str">
        <f>IF(B186="","",IF(AND(OR(E186="Completed",E186="Makeup completed",E186="Trial class"),N(F186)&gt;'Pay rules'!$B$15),ROUND(IF(F186&lt;='Pay rules'!$B$16,G186*'Pay rules'!$B$17,G186*F186/D186),2),0))</f>
        <v/>
      </c>
      <c r="J186" s="15" t="str">
        <f>IF(B186="","",ROUND(G186*H186-I186,2))</f>
        <v/>
      </c>
    </row>
    <row r="187" spans="1:10" x14ac:dyDescent="0.25">
      <c r="A187" s="14"/>
      <c r="G187" s="15" t="str">
        <f>IF(B187="","",IFERROR(ROUND(INDEX(Teachers!$B$2:$B$21,MATCH(B187,Teachers!$A$2:$A$21,0))*D187/60,2),0))</f>
        <v/>
      </c>
      <c r="H187" s="16" t="str">
        <f>IF(B187="","",IFERROR(INDEX('Pay rules'!$B$5:$B$12,MATCH(E187,'Pay rules'!$A$5:$A$12,0)),0))</f>
        <v/>
      </c>
      <c r="I187" s="15" t="str">
        <f>IF(B187="","",IF(AND(OR(E187="Completed",E187="Makeup completed",E187="Trial class"),N(F187)&gt;'Pay rules'!$B$15),ROUND(IF(F187&lt;='Pay rules'!$B$16,G187*'Pay rules'!$B$17,G187*F187/D187),2),0))</f>
        <v/>
      </c>
      <c r="J187" s="15" t="str">
        <f>IF(B187="","",ROUND(G187*H187-I187,2))</f>
        <v/>
      </c>
    </row>
    <row r="188" spans="1:10" x14ac:dyDescent="0.25">
      <c r="A188" s="14"/>
      <c r="G188" s="15" t="str">
        <f>IF(B188="","",IFERROR(ROUND(INDEX(Teachers!$B$2:$B$21,MATCH(B188,Teachers!$A$2:$A$21,0))*D188/60,2),0))</f>
        <v/>
      </c>
      <c r="H188" s="16" t="str">
        <f>IF(B188="","",IFERROR(INDEX('Pay rules'!$B$5:$B$12,MATCH(E188,'Pay rules'!$A$5:$A$12,0)),0))</f>
        <v/>
      </c>
      <c r="I188" s="15" t="str">
        <f>IF(B188="","",IF(AND(OR(E188="Completed",E188="Makeup completed",E188="Trial class"),N(F188)&gt;'Pay rules'!$B$15),ROUND(IF(F188&lt;='Pay rules'!$B$16,G188*'Pay rules'!$B$17,G188*F188/D188),2),0))</f>
        <v/>
      </c>
      <c r="J188" s="15" t="str">
        <f>IF(B188="","",ROUND(G188*H188-I188,2))</f>
        <v/>
      </c>
    </row>
    <row r="189" spans="1:10" x14ac:dyDescent="0.25">
      <c r="A189" s="14"/>
      <c r="G189" s="15" t="str">
        <f>IF(B189="","",IFERROR(ROUND(INDEX(Teachers!$B$2:$B$21,MATCH(B189,Teachers!$A$2:$A$21,0))*D189/60,2),0))</f>
        <v/>
      </c>
      <c r="H189" s="16" t="str">
        <f>IF(B189="","",IFERROR(INDEX('Pay rules'!$B$5:$B$12,MATCH(E189,'Pay rules'!$A$5:$A$12,0)),0))</f>
        <v/>
      </c>
      <c r="I189" s="15" t="str">
        <f>IF(B189="","",IF(AND(OR(E189="Completed",E189="Makeup completed",E189="Trial class"),N(F189)&gt;'Pay rules'!$B$15),ROUND(IF(F189&lt;='Pay rules'!$B$16,G189*'Pay rules'!$B$17,G189*F189/D189),2),0))</f>
        <v/>
      </c>
      <c r="J189" s="15" t="str">
        <f>IF(B189="","",ROUND(G189*H189-I189,2))</f>
        <v/>
      </c>
    </row>
    <row r="190" spans="1:10" x14ac:dyDescent="0.25">
      <c r="A190" s="14"/>
      <c r="G190" s="15" t="str">
        <f>IF(B190="","",IFERROR(ROUND(INDEX(Teachers!$B$2:$B$21,MATCH(B190,Teachers!$A$2:$A$21,0))*D190/60,2),0))</f>
        <v/>
      </c>
      <c r="H190" s="16" t="str">
        <f>IF(B190="","",IFERROR(INDEX('Pay rules'!$B$5:$B$12,MATCH(E190,'Pay rules'!$A$5:$A$12,0)),0))</f>
        <v/>
      </c>
      <c r="I190" s="15" t="str">
        <f>IF(B190="","",IF(AND(OR(E190="Completed",E190="Makeup completed",E190="Trial class"),N(F190)&gt;'Pay rules'!$B$15),ROUND(IF(F190&lt;='Pay rules'!$B$16,G190*'Pay rules'!$B$17,G190*F190/D190),2),0))</f>
        <v/>
      </c>
      <c r="J190" s="15" t="str">
        <f>IF(B190="","",ROUND(G190*H190-I190,2))</f>
        <v/>
      </c>
    </row>
    <row r="191" spans="1:10" x14ac:dyDescent="0.25">
      <c r="A191" s="14"/>
      <c r="G191" s="15" t="str">
        <f>IF(B191="","",IFERROR(ROUND(INDEX(Teachers!$B$2:$B$21,MATCH(B191,Teachers!$A$2:$A$21,0))*D191/60,2),0))</f>
        <v/>
      </c>
      <c r="H191" s="16" t="str">
        <f>IF(B191="","",IFERROR(INDEX('Pay rules'!$B$5:$B$12,MATCH(E191,'Pay rules'!$A$5:$A$12,0)),0))</f>
        <v/>
      </c>
      <c r="I191" s="15" t="str">
        <f>IF(B191="","",IF(AND(OR(E191="Completed",E191="Makeup completed",E191="Trial class"),N(F191)&gt;'Pay rules'!$B$15),ROUND(IF(F191&lt;='Pay rules'!$B$16,G191*'Pay rules'!$B$17,G191*F191/D191),2),0))</f>
        <v/>
      </c>
      <c r="J191" s="15" t="str">
        <f>IF(B191="","",ROUND(G191*H191-I191,2))</f>
        <v/>
      </c>
    </row>
    <row r="192" spans="1:10" x14ac:dyDescent="0.25">
      <c r="A192" s="14"/>
      <c r="G192" s="15" t="str">
        <f>IF(B192="","",IFERROR(ROUND(INDEX(Teachers!$B$2:$B$21,MATCH(B192,Teachers!$A$2:$A$21,0))*D192/60,2),0))</f>
        <v/>
      </c>
      <c r="H192" s="16" t="str">
        <f>IF(B192="","",IFERROR(INDEX('Pay rules'!$B$5:$B$12,MATCH(E192,'Pay rules'!$A$5:$A$12,0)),0))</f>
        <v/>
      </c>
      <c r="I192" s="15" t="str">
        <f>IF(B192="","",IF(AND(OR(E192="Completed",E192="Makeup completed",E192="Trial class"),N(F192)&gt;'Pay rules'!$B$15),ROUND(IF(F192&lt;='Pay rules'!$B$16,G192*'Pay rules'!$B$17,G192*F192/D192),2),0))</f>
        <v/>
      </c>
      <c r="J192" s="15" t="str">
        <f>IF(B192="","",ROUND(G192*H192-I192,2))</f>
        <v/>
      </c>
    </row>
    <row r="193" spans="1:10" x14ac:dyDescent="0.25">
      <c r="A193" s="14"/>
      <c r="G193" s="15" t="str">
        <f>IF(B193="","",IFERROR(ROUND(INDEX(Teachers!$B$2:$B$21,MATCH(B193,Teachers!$A$2:$A$21,0))*D193/60,2),0))</f>
        <v/>
      </c>
      <c r="H193" s="16" t="str">
        <f>IF(B193="","",IFERROR(INDEX('Pay rules'!$B$5:$B$12,MATCH(E193,'Pay rules'!$A$5:$A$12,0)),0))</f>
        <v/>
      </c>
      <c r="I193" s="15" t="str">
        <f>IF(B193="","",IF(AND(OR(E193="Completed",E193="Makeup completed",E193="Trial class"),N(F193)&gt;'Pay rules'!$B$15),ROUND(IF(F193&lt;='Pay rules'!$B$16,G193*'Pay rules'!$B$17,G193*F193/D193),2),0))</f>
        <v/>
      </c>
      <c r="J193" s="15" t="str">
        <f>IF(B193="","",ROUND(G193*H193-I193,2))</f>
        <v/>
      </c>
    </row>
    <row r="194" spans="1:10" x14ac:dyDescent="0.25">
      <c r="A194" s="14"/>
      <c r="G194" s="15" t="str">
        <f>IF(B194="","",IFERROR(ROUND(INDEX(Teachers!$B$2:$B$21,MATCH(B194,Teachers!$A$2:$A$21,0))*D194/60,2),0))</f>
        <v/>
      </c>
      <c r="H194" s="16" t="str">
        <f>IF(B194="","",IFERROR(INDEX('Pay rules'!$B$5:$B$12,MATCH(E194,'Pay rules'!$A$5:$A$12,0)),0))</f>
        <v/>
      </c>
      <c r="I194" s="15" t="str">
        <f>IF(B194="","",IF(AND(OR(E194="Completed",E194="Makeup completed",E194="Trial class"),N(F194)&gt;'Pay rules'!$B$15),ROUND(IF(F194&lt;='Pay rules'!$B$16,G194*'Pay rules'!$B$17,G194*F194/D194),2),0))</f>
        <v/>
      </c>
      <c r="J194" s="15" t="str">
        <f>IF(B194="","",ROUND(G194*H194-I194,2))</f>
        <v/>
      </c>
    </row>
    <row r="195" spans="1:10" x14ac:dyDescent="0.25">
      <c r="A195" s="14"/>
      <c r="G195" s="15" t="str">
        <f>IF(B195="","",IFERROR(ROUND(INDEX(Teachers!$B$2:$B$21,MATCH(B195,Teachers!$A$2:$A$21,0))*D195/60,2),0))</f>
        <v/>
      </c>
      <c r="H195" s="16" t="str">
        <f>IF(B195="","",IFERROR(INDEX('Pay rules'!$B$5:$B$12,MATCH(E195,'Pay rules'!$A$5:$A$12,0)),0))</f>
        <v/>
      </c>
      <c r="I195" s="15" t="str">
        <f>IF(B195="","",IF(AND(OR(E195="Completed",E195="Makeup completed",E195="Trial class"),N(F195)&gt;'Pay rules'!$B$15),ROUND(IF(F195&lt;='Pay rules'!$B$16,G195*'Pay rules'!$B$17,G195*F195/D195),2),0))</f>
        <v/>
      </c>
      <c r="J195" s="15" t="str">
        <f>IF(B195="","",ROUND(G195*H195-I195,2))</f>
        <v/>
      </c>
    </row>
    <row r="196" spans="1:10" x14ac:dyDescent="0.25">
      <c r="A196" s="14"/>
      <c r="G196" s="15" t="str">
        <f>IF(B196="","",IFERROR(ROUND(INDEX(Teachers!$B$2:$B$21,MATCH(B196,Teachers!$A$2:$A$21,0))*D196/60,2),0))</f>
        <v/>
      </c>
      <c r="H196" s="16" t="str">
        <f>IF(B196="","",IFERROR(INDEX('Pay rules'!$B$5:$B$12,MATCH(E196,'Pay rules'!$A$5:$A$12,0)),0))</f>
        <v/>
      </c>
      <c r="I196" s="15" t="str">
        <f>IF(B196="","",IF(AND(OR(E196="Completed",E196="Makeup completed",E196="Trial class"),N(F196)&gt;'Pay rules'!$B$15),ROUND(IF(F196&lt;='Pay rules'!$B$16,G196*'Pay rules'!$B$17,G196*F196/D196),2),0))</f>
        <v/>
      </c>
      <c r="J196" s="15" t="str">
        <f>IF(B196="","",ROUND(G196*H196-I196,2))</f>
        <v/>
      </c>
    </row>
    <row r="197" spans="1:10" x14ac:dyDescent="0.25">
      <c r="A197" s="14"/>
      <c r="G197" s="15" t="str">
        <f>IF(B197="","",IFERROR(ROUND(INDEX(Teachers!$B$2:$B$21,MATCH(B197,Teachers!$A$2:$A$21,0))*D197/60,2),0))</f>
        <v/>
      </c>
      <c r="H197" s="16" t="str">
        <f>IF(B197="","",IFERROR(INDEX('Pay rules'!$B$5:$B$12,MATCH(E197,'Pay rules'!$A$5:$A$12,0)),0))</f>
        <v/>
      </c>
      <c r="I197" s="15" t="str">
        <f>IF(B197="","",IF(AND(OR(E197="Completed",E197="Makeup completed",E197="Trial class"),N(F197)&gt;'Pay rules'!$B$15),ROUND(IF(F197&lt;='Pay rules'!$B$16,G197*'Pay rules'!$B$17,G197*F197/D197),2),0))</f>
        <v/>
      </c>
      <c r="J197" s="15" t="str">
        <f>IF(B197="","",ROUND(G197*H197-I197,2))</f>
        <v/>
      </c>
    </row>
    <row r="198" spans="1:10" x14ac:dyDescent="0.25">
      <c r="A198" s="14"/>
      <c r="G198" s="15" t="str">
        <f>IF(B198="","",IFERROR(ROUND(INDEX(Teachers!$B$2:$B$21,MATCH(B198,Teachers!$A$2:$A$21,0))*D198/60,2),0))</f>
        <v/>
      </c>
      <c r="H198" s="16" t="str">
        <f>IF(B198="","",IFERROR(INDEX('Pay rules'!$B$5:$B$12,MATCH(E198,'Pay rules'!$A$5:$A$12,0)),0))</f>
        <v/>
      </c>
      <c r="I198" s="15" t="str">
        <f>IF(B198="","",IF(AND(OR(E198="Completed",E198="Makeup completed",E198="Trial class"),N(F198)&gt;'Pay rules'!$B$15),ROUND(IF(F198&lt;='Pay rules'!$B$16,G198*'Pay rules'!$B$17,G198*F198/D198),2),0))</f>
        <v/>
      </c>
      <c r="J198" s="15" t="str">
        <f>IF(B198="","",ROUND(G198*H198-I198,2))</f>
        <v/>
      </c>
    </row>
    <row r="199" spans="1:10" x14ac:dyDescent="0.25">
      <c r="A199" s="14"/>
      <c r="G199" s="15" t="str">
        <f>IF(B199="","",IFERROR(ROUND(INDEX(Teachers!$B$2:$B$21,MATCH(B199,Teachers!$A$2:$A$21,0))*D199/60,2),0))</f>
        <v/>
      </c>
      <c r="H199" s="16" t="str">
        <f>IF(B199="","",IFERROR(INDEX('Pay rules'!$B$5:$B$12,MATCH(E199,'Pay rules'!$A$5:$A$12,0)),0))</f>
        <v/>
      </c>
      <c r="I199" s="15" t="str">
        <f>IF(B199="","",IF(AND(OR(E199="Completed",E199="Makeup completed",E199="Trial class"),N(F199)&gt;'Pay rules'!$B$15),ROUND(IF(F199&lt;='Pay rules'!$B$16,G199*'Pay rules'!$B$17,G199*F199/D199),2),0))</f>
        <v/>
      </c>
      <c r="J199" s="15" t="str">
        <f>IF(B199="","",ROUND(G199*H199-I199,2))</f>
        <v/>
      </c>
    </row>
    <row r="200" spans="1:10" x14ac:dyDescent="0.25">
      <c r="A200" s="14"/>
      <c r="G200" s="15" t="str">
        <f>IF(B200="","",IFERROR(ROUND(INDEX(Teachers!$B$2:$B$21,MATCH(B200,Teachers!$A$2:$A$21,0))*D200/60,2),0))</f>
        <v/>
      </c>
      <c r="H200" s="16" t="str">
        <f>IF(B200="","",IFERROR(INDEX('Pay rules'!$B$5:$B$12,MATCH(E200,'Pay rules'!$A$5:$A$12,0)),0))</f>
        <v/>
      </c>
      <c r="I200" s="15" t="str">
        <f>IF(B200="","",IF(AND(OR(E200="Completed",E200="Makeup completed",E200="Trial class"),N(F200)&gt;'Pay rules'!$B$15),ROUND(IF(F200&lt;='Pay rules'!$B$16,G200*'Pay rules'!$B$17,G200*F200/D200),2),0))</f>
        <v/>
      </c>
      <c r="J200" s="15" t="str">
        <f>IF(B200="","",ROUND(G200*H200-I200,2))</f>
        <v/>
      </c>
    </row>
    <row r="201" spans="1:10" x14ac:dyDescent="0.25">
      <c r="A201" s="14"/>
      <c r="G201" s="15" t="str">
        <f>IF(B201="","",IFERROR(ROUND(INDEX(Teachers!$B$2:$B$21,MATCH(B201,Teachers!$A$2:$A$21,0))*D201/60,2),0))</f>
        <v/>
      </c>
      <c r="H201" s="16" t="str">
        <f>IF(B201="","",IFERROR(INDEX('Pay rules'!$B$5:$B$12,MATCH(E201,'Pay rules'!$A$5:$A$12,0)),0))</f>
        <v/>
      </c>
      <c r="I201" s="15" t="str">
        <f>IF(B201="","",IF(AND(OR(E201="Completed",E201="Makeup completed",E201="Trial class"),N(F201)&gt;'Pay rules'!$B$15),ROUND(IF(F201&lt;='Pay rules'!$B$16,G201*'Pay rules'!$B$17,G201*F201/D201),2),0))</f>
        <v/>
      </c>
      <c r="J201" s="15" t="str">
        <f>IF(B201="","",ROUND(G201*H201-I201,2))</f>
        <v/>
      </c>
    </row>
    <row r="202" spans="1:10" x14ac:dyDescent="0.25">
      <c r="A202" s="14"/>
      <c r="G202" s="15" t="str">
        <f>IF(B202="","",IFERROR(ROUND(INDEX(Teachers!$B$2:$B$21,MATCH(B202,Teachers!$A$2:$A$21,0))*D202/60,2),0))</f>
        <v/>
      </c>
      <c r="H202" s="16" t="str">
        <f>IF(B202="","",IFERROR(INDEX('Pay rules'!$B$5:$B$12,MATCH(E202,'Pay rules'!$A$5:$A$12,0)),0))</f>
        <v/>
      </c>
      <c r="I202" s="15" t="str">
        <f>IF(B202="","",IF(AND(OR(E202="Completed",E202="Makeup completed",E202="Trial class"),N(F202)&gt;'Pay rules'!$B$15),ROUND(IF(F202&lt;='Pay rules'!$B$16,G202*'Pay rules'!$B$17,G202*F202/D202),2),0))</f>
        <v/>
      </c>
      <c r="J202" s="15" t="str">
        <f>IF(B202="","",ROUND(G202*H202-I202,2))</f>
        <v/>
      </c>
    </row>
    <row r="203" spans="1:10" x14ac:dyDescent="0.25">
      <c r="A203" s="14"/>
      <c r="G203" s="15" t="str">
        <f>IF(B203="","",IFERROR(ROUND(INDEX(Teachers!$B$2:$B$21,MATCH(B203,Teachers!$A$2:$A$21,0))*D203/60,2),0))</f>
        <v/>
      </c>
      <c r="H203" s="16" t="str">
        <f>IF(B203="","",IFERROR(INDEX('Pay rules'!$B$5:$B$12,MATCH(E203,'Pay rules'!$A$5:$A$12,0)),0))</f>
        <v/>
      </c>
      <c r="I203" s="15" t="str">
        <f>IF(B203="","",IF(AND(OR(E203="Completed",E203="Makeup completed",E203="Trial class"),N(F203)&gt;'Pay rules'!$B$15),ROUND(IF(F203&lt;='Pay rules'!$B$16,G203*'Pay rules'!$B$17,G203*F203/D203),2),0))</f>
        <v/>
      </c>
      <c r="J203" s="15" t="str">
        <f>IF(B203="","",ROUND(G203*H203-I203,2))</f>
        <v/>
      </c>
    </row>
    <row r="204" spans="1:10" x14ac:dyDescent="0.25">
      <c r="A204" s="14"/>
      <c r="G204" s="15" t="str">
        <f>IF(B204="","",IFERROR(ROUND(INDEX(Teachers!$B$2:$B$21,MATCH(B204,Teachers!$A$2:$A$21,0))*D204/60,2),0))</f>
        <v/>
      </c>
      <c r="H204" s="16" t="str">
        <f>IF(B204="","",IFERROR(INDEX('Pay rules'!$B$5:$B$12,MATCH(E204,'Pay rules'!$A$5:$A$12,0)),0))</f>
        <v/>
      </c>
      <c r="I204" s="15" t="str">
        <f>IF(B204="","",IF(AND(OR(E204="Completed",E204="Makeup completed",E204="Trial class"),N(F204)&gt;'Pay rules'!$B$15),ROUND(IF(F204&lt;='Pay rules'!$B$16,G204*'Pay rules'!$B$17,G204*F204/D204),2),0))</f>
        <v/>
      </c>
      <c r="J204" s="15" t="str">
        <f>IF(B204="","",ROUND(G204*H204-I204,2))</f>
        <v/>
      </c>
    </row>
    <row r="205" spans="1:10" x14ac:dyDescent="0.25">
      <c r="A205" s="14"/>
      <c r="G205" s="15" t="str">
        <f>IF(B205="","",IFERROR(ROUND(INDEX(Teachers!$B$2:$B$21,MATCH(B205,Teachers!$A$2:$A$21,0))*D205/60,2),0))</f>
        <v/>
      </c>
      <c r="H205" s="16" t="str">
        <f>IF(B205="","",IFERROR(INDEX('Pay rules'!$B$5:$B$12,MATCH(E205,'Pay rules'!$A$5:$A$12,0)),0))</f>
        <v/>
      </c>
      <c r="I205" s="15" t="str">
        <f>IF(B205="","",IF(AND(OR(E205="Completed",E205="Makeup completed",E205="Trial class"),N(F205)&gt;'Pay rules'!$B$15),ROUND(IF(F205&lt;='Pay rules'!$B$16,G205*'Pay rules'!$B$17,G205*F205/D205),2),0))</f>
        <v/>
      </c>
      <c r="J205" s="15" t="str">
        <f>IF(B205="","",ROUND(G205*H205-I205,2))</f>
        <v/>
      </c>
    </row>
    <row r="206" spans="1:10" x14ac:dyDescent="0.25">
      <c r="A206" s="14"/>
      <c r="G206" s="15" t="str">
        <f>IF(B206="","",IFERROR(ROUND(INDEX(Teachers!$B$2:$B$21,MATCH(B206,Teachers!$A$2:$A$21,0))*D206/60,2),0))</f>
        <v/>
      </c>
      <c r="H206" s="16" t="str">
        <f>IF(B206="","",IFERROR(INDEX('Pay rules'!$B$5:$B$12,MATCH(E206,'Pay rules'!$A$5:$A$12,0)),0))</f>
        <v/>
      </c>
      <c r="I206" s="15" t="str">
        <f>IF(B206="","",IF(AND(OR(E206="Completed",E206="Makeup completed",E206="Trial class"),N(F206)&gt;'Pay rules'!$B$15),ROUND(IF(F206&lt;='Pay rules'!$B$16,G206*'Pay rules'!$B$17,G206*F206/D206),2),0))</f>
        <v/>
      </c>
      <c r="J206" s="15" t="str">
        <f>IF(B206="","",ROUND(G206*H206-I206,2))</f>
        <v/>
      </c>
    </row>
    <row r="207" spans="1:10" x14ac:dyDescent="0.25">
      <c r="A207" s="14"/>
      <c r="G207" s="15" t="str">
        <f>IF(B207="","",IFERROR(ROUND(INDEX(Teachers!$B$2:$B$21,MATCH(B207,Teachers!$A$2:$A$21,0))*D207/60,2),0))</f>
        <v/>
      </c>
      <c r="H207" s="16" t="str">
        <f>IF(B207="","",IFERROR(INDEX('Pay rules'!$B$5:$B$12,MATCH(E207,'Pay rules'!$A$5:$A$12,0)),0))</f>
        <v/>
      </c>
      <c r="I207" s="15" t="str">
        <f>IF(B207="","",IF(AND(OR(E207="Completed",E207="Makeup completed",E207="Trial class"),N(F207)&gt;'Pay rules'!$B$15),ROUND(IF(F207&lt;='Pay rules'!$B$16,G207*'Pay rules'!$B$17,G207*F207/D207),2),0))</f>
        <v/>
      </c>
      <c r="J207" s="15" t="str">
        <f>IF(B207="","",ROUND(G207*H207-I207,2))</f>
        <v/>
      </c>
    </row>
    <row r="208" spans="1:10" x14ac:dyDescent="0.25">
      <c r="A208" s="14"/>
      <c r="G208" s="15" t="str">
        <f>IF(B208="","",IFERROR(ROUND(INDEX(Teachers!$B$2:$B$21,MATCH(B208,Teachers!$A$2:$A$21,0))*D208/60,2),0))</f>
        <v/>
      </c>
      <c r="H208" s="16" t="str">
        <f>IF(B208="","",IFERROR(INDEX('Pay rules'!$B$5:$B$12,MATCH(E208,'Pay rules'!$A$5:$A$12,0)),0))</f>
        <v/>
      </c>
      <c r="I208" s="15" t="str">
        <f>IF(B208="","",IF(AND(OR(E208="Completed",E208="Makeup completed",E208="Trial class"),N(F208)&gt;'Pay rules'!$B$15),ROUND(IF(F208&lt;='Pay rules'!$B$16,G208*'Pay rules'!$B$17,G208*F208/D208),2),0))</f>
        <v/>
      </c>
      <c r="J208" s="15" t="str">
        <f>IF(B208="","",ROUND(G208*H208-I208,2))</f>
        <v/>
      </c>
    </row>
    <row r="209" spans="1:10" x14ac:dyDescent="0.25">
      <c r="A209" s="14"/>
      <c r="G209" s="15" t="str">
        <f>IF(B209="","",IFERROR(ROUND(INDEX(Teachers!$B$2:$B$21,MATCH(B209,Teachers!$A$2:$A$21,0))*D209/60,2),0))</f>
        <v/>
      </c>
      <c r="H209" s="16" t="str">
        <f>IF(B209="","",IFERROR(INDEX('Pay rules'!$B$5:$B$12,MATCH(E209,'Pay rules'!$A$5:$A$12,0)),0))</f>
        <v/>
      </c>
      <c r="I209" s="15" t="str">
        <f>IF(B209="","",IF(AND(OR(E209="Completed",E209="Makeup completed",E209="Trial class"),N(F209)&gt;'Pay rules'!$B$15),ROUND(IF(F209&lt;='Pay rules'!$B$16,G209*'Pay rules'!$B$17,G209*F209/D209),2),0))</f>
        <v/>
      </c>
      <c r="J209" s="15" t="str">
        <f>IF(B209="","",ROUND(G209*H209-I209,2))</f>
        <v/>
      </c>
    </row>
    <row r="210" spans="1:10" x14ac:dyDescent="0.25">
      <c r="A210" s="14"/>
      <c r="G210" s="15" t="str">
        <f>IF(B210="","",IFERROR(ROUND(INDEX(Teachers!$B$2:$B$21,MATCH(B210,Teachers!$A$2:$A$21,0))*D210/60,2),0))</f>
        <v/>
      </c>
      <c r="H210" s="16" t="str">
        <f>IF(B210="","",IFERROR(INDEX('Pay rules'!$B$5:$B$12,MATCH(E210,'Pay rules'!$A$5:$A$12,0)),0))</f>
        <v/>
      </c>
      <c r="I210" s="15" t="str">
        <f>IF(B210="","",IF(AND(OR(E210="Completed",E210="Makeup completed",E210="Trial class"),N(F210)&gt;'Pay rules'!$B$15),ROUND(IF(F210&lt;='Pay rules'!$B$16,G210*'Pay rules'!$B$17,G210*F210/D210),2),0))</f>
        <v/>
      </c>
      <c r="J210" s="15" t="str">
        <f>IF(B210="","",ROUND(G210*H210-I210,2))</f>
        <v/>
      </c>
    </row>
    <row r="211" spans="1:10" x14ac:dyDescent="0.25">
      <c r="A211" s="14"/>
      <c r="G211" s="15" t="str">
        <f>IF(B211="","",IFERROR(ROUND(INDEX(Teachers!$B$2:$B$21,MATCH(B211,Teachers!$A$2:$A$21,0))*D211/60,2),0))</f>
        <v/>
      </c>
      <c r="H211" s="16" t="str">
        <f>IF(B211="","",IFERROR(INDEX('Pay rules'!$B$5:$B$12,MATCH(E211,'Pay rules'!$A$5:$A$12,0)),0))</f>
        <v/>
      </c>
      <c r="I211" s="15" t="str">
        <f>IF(B211="","",IF(AND(OR(E211="Completed",E211="Makeup completed",E211="Trial class"),N(F211)&gt;'Pay rules'!$B$15),ROUND(IF(F211&lt;='Pay rules'!$B$16,G211*'Pay rules'!$B$17,G211*F211/D211),2),0))</f>
        <v/>
      </c>
      <c r="J211" s="15" t="str">
        <f>IF(B211="","",ROUND(G211*H211-I211,2))</f>
        <v/>
      </c>
    </row>
    <row r="212" spans="1:10" x14ac:dyDescent="0.25">
      <c r="A212" s="14"/>
      <c r="G212" s="15" t="str">
        <f>IF(B212="","",IFERROR(ROUND(INDEX(Teachers!$B$2:$B$21,MATCH(B212,Teachers!$A$2:$A$21,0))*D212/60,2),0))</f>
        <v/>
      </c>
      <c r="H212" s="16" t="str">
        <f>IF(B212="","",IFERROR(INDEX('Pay rules'!$B$5:$B$12,MATCH(E212,'Pay rules'!$A$5:$A$12,0)),0))</f>
        <v/>
      </c>
      <c r="I212" s="15" t="str">
        <f>IF(B212="","",IF(AND(OR(E212="Completed",E212="Makeup completed",E212="Trial class"),N(F212)&gt;'Pay rules'!$B$15),ROUND(IF(F212&lt;='Pay rules'!$B$16,G212*'Pay rules'!$B$17,G212*F212/D212),2),0))</f>
        <v/>
      </c>
      <c r="J212" s="15" t="str">
        <f>IF(B212="","",ROUND(G212*H212-I212,2))</f>
        <v/>
      </c>
    </row>
    <row r="213" spans="1:10" x14ac:dyDescent="0.25">
      <c r="A213" s="14"/>
      <c r="G213" s="15" t="str">
        <f>IF(B213="","",IFERROR(ROUND(INDEX(Teachers!$B$2:$B$21,MATCH(B213,Teachers!$A$2:$A$21,0))*D213/60,2),0))</f>
        <v/>
      </c>
      <c r="H213" s="16" t="str">
        <f>IF(B213="","",IFERROR(INDEX('Pay rules'!$B$5:$B$12,MATCH(E213,'Pay rules'!$A$5:$A$12,0)),0))</f>
        <v/>
      </c>
      <c r="I213" s="15" t="str">
        <f>IF(B213="","",IF(AND(OR(E213="Completed",E213="Makeup completed",E213="Trial class"),N(F213)&gt;'Pay rules'!$B$15),ROUND(IF(F213&lt;='Pay rules'!$B$16,G213*'Pay rules'!$B$17,G213*F213/D213),2),0))</f>
        <v/>
      </c>
      <c r="J213" s="15" t="str">
        <f>IF(B213="","",ROUND(G213*H213-I213,2))</f>
        <v/>
      </c>
    </row>
    <row r="214" spans="1:10" x14ac:dyDescent="0.25">
      <c r="A214" s="14"/>
      <c r="G214" s="15" t="str">
        <f>IF(B214="","",IFERROR(ROUND(INDEX(Teachers!$B$2:$B$21,MATCH(B214,Teachers!$A$2:$A$21,0))*D214/60,2),0))</f>
        <v/>
      </c>
      <c r="H214" s="16" t="str">
        <f>IF(B214="","",IFERROR(INDEX('Pay rules'!$B$5:$B$12,MATCH(E214,'Pay rules'!$A$5:$A$12,0)),0))</f>
        <v/>
      </c>
      <c r="I214" s="15" t="str">
        <f>IF(B214="","",IF(AND(OR(E214="Completed",E214="Makeup completed",E214="Trial class"),N(F214)&gt;'Pay rules'!$B$15),ROUND(IF(F214&lt;='Pay rules'!$B$16,G214*'Pay rules'!$B$17,G214*F214/D214),2),0))</f>
        <v/>
      </c>
      <c r="J214" s="15" t="str">
        <f>IF(B214="","",ROUND(G214*H214-I214,2))</f>
        <v/>
      </c>
    </row>
    <row r="215" spans="1:10" x14ac:dyDescent="0.25">
      <c r="A215" s="14"/>
      <c r="G215" s="15" t="str">
        <f>IF(B215="","",IFERROR(ROUND(INDEX(Teachers!$B$2:$B$21,MATCH(B215,Teachers!$A$2:$A$21,0))*D215/60,2),0))</f>
        <v/>
      </c>
      <c r="H215" s="16" t="str">
        <f>IF(B215="","",IFERROR(INDEX('Pay rules'!$B$5:$B$12,MATCH(E215,'Pay rules'!$A$5:$A$12,0)),0))</f>
        <v/>
      </c>
      <c r="I215" s="15" t="str">
        <f>IF(B215="","",IF(AND(OR(E215="Completed",E215="Makeup completed",E215="Trial class"),N(F215)&gt;'Pay rules'!$B$15),ROUND(IF(F215&lt;='Pay rules'!$B$16,G215*'Pay rules'!$B$17,G215*F215/D215),2),0))</f>
        <v/>
      </c>
      <c r="J215" s="15" t="str">
        <f>IF(B215="","",ROUND(G215*H215-I215,2))</f>
        <v/>
      </c>
    </row>
    <row r="216" spans="1:10" x14ac:dyDescent="0.25">
      <c r="A216" s="14"/>
      <c r="G216" s="15" t="str">
        <f>IF(B216="","",IFERROR(ROUND(INDEX(Teachers!$B$2:$B$21,MATCH(B216,Teachers!$A$2:$A$21,0))*D216/60,2),0))</f>
        <v/>
      </c>
      <c r="H216" s="16" t="str">
        <f>IF(B216="","",IFERROR(INDEX('Pay rules'!$B$5:$B$12,MATCH(E216,'Pay rules'!$A$5:$A$12,0)),0))</f>
        <v/>
      </c>
      <c r="I216" s="15" t="str">
        <f>IF(B216="","",IF(AND(OR(E216="Completed",E216="Makeup completed",E216="Trial class"),N(F216)&gt;'Pay rules'!$B$15),ROUND(IF(F216&lt;='Pay rules'!$B$16,G216*'Pay rules'!$B$17,G216*F216/D216),2),0))</f>
        <v/>
      </c>
      <c r="J216" s="15" t="str">
        <f>IF(B216="","",ROUND(G216*H216-I216,2))</f>
        <v/>
      </c>
    </row>
    <row r="217" spans="1:10" x14ac:dyDescent="0.25">
      <c r="A217" s="14"/>
      <c r="G217" s="15" t="str">
        <f>IF(B217="","",IFERROR(ROUND(INDEX(Teachers!$B$2:$B$21,MATCH(B217,Teachers!$A$2:$A$21,0))*D217/60,2),0))</f>
        <v/>
      </c>
      <c r="H217" s="16" t="str">
        <f>IF(B217="","",IFERROR(INDEX('Pay rules'!$B$5:$B$12,MATCH(E217,'Pay rules'!$A$5:$A$12,0)),0))</f>
        <v/>
      </c>
      <c r="I217" s="15" t="str">
        <f>IF(B217="","",IF(AND(OR(E217="Completed",E217="Makeup completed",E217="Trial class"),N(F217)&gt;'Pay rules'!$B$15),ROUND(IF(F217&lt;='Pay rules'!$B$16,G217*'Pay rules'!$B$17,G217*F217/D217),2),0))</f>
        <v/>
      </c>
      <c r="J217" s="15" t="str">
        <f>IF(B217="","",ROUND(G217*H217-I217,2))</f>
        <v/>
      </c>
    </row>
    <row r="218" spans="1:10" x14ac:dyDescent="0.25">
      <c r="A218" s="14"/>
      <c r="G218" s="15" t="str">
        <f>IF(B218="","",IFERROR(ROUND(INDEX(Teachers!$B$2:$B$21,MATCH(B218,Teachers!$A$2:$A$21,0))*D218/60,2),0))</f>
        <v/>
      </c>
      <c r="H218" s="16" t="str">
        <f>IF(B218="","",IFERROR(INDEX('Pay rules'!$B$5:$B$12,MATCH(E218,'Pay rules'!$A$5:$A$12,0)),0))</f>
        <v/>
      </c>
      <c r="I218" s="15" t="str">
        <f>IF(B218="","",IF(AND(OR(E218="Completed",E218="Makeup completed",E218="Trial class"),N(F218)&gt;'Pay rules'!$B$15),ROUND(IF(F218&lt;='Pay rules'!$B$16,G218*'Pay rules'!$B$17,G218*F218/D218),2),0))</f>
        <v/>
      </c>
      <c r="J218" s="15" t="str">
        <f>IF(B218="","",ROUND(G218*H218-I218,2))</f>
        <v/>
      </c>
    </row>
    <row r="219" spans="1:10" x14ac:dyDescent="0.25">
      <c r="A219" s="14"/>
      <c r="G219" s="15" t="str">
        <f>IF(B219="","",IFERROR(ROUND(INDEX(Teachers!$B$2:$B$21,MATCH(B219,Teachers!$A$2:$A$21,0))*D219/60,2),0))</f>
        <v/>
      </c>
      <c r="H219" s="16" t="str">
        <f>IF(B219="","",IFERROR(INDEX('Pay rules'!$B$5:$B$12,MATCH(E219,'Pay rules'!$A$5:$A$12,0)),0))</f>
        <v/>
      </c>
      <c r="I219" s="15" t="str">
        <f>IF(B219="","",IF(AND(OR(E219="Completed",E219="Makeup completed",E219="Trial class"),N(F219)&gt;'Pay rules'!$B$15),ROUND(IF(F219&lt;='Pay rules'!$B$16,G219*'Pay rules'!$B$17,G219*F219/D219),2),0))</f>
        <v/>
      </c>
      <c r="J219" s="15" t="str">
        <f>IF(B219="","",ROUND(G219*H219-I219,2))</f>
        <v/>
      </c>
    </row>
    <row r="220" spans="1:10" x14ac:dyDescent="0.25">
      <c r="A220" s="14"/>
      <c r="G220" s="15" t="str">
        <f>IF(B220="","",IFERROR(ROUND(INDEX(Teachers!$B$2:$B$21,MATCH(B220,Teachers!$A$2:$A$21,0))*D220/60,2),0))</f>
        <v/>
      </c>
      <c r="H220" s="16" t="str">
        <f>IF(B220="","",IFERROR(INDEX('Pay rules'!$B$5:$B$12,MATCH(E220,'Pay rules'!$A$5:$A$12,0)),0))</f>
        <v/>
      </c>
      <c r="I220" s="15" t="str">
        <f>IF(B220="","",IF(AND(OR(E220="Completed",E220="Makeup completed",E220="Trial class"),N(F220)&gt;'Pay rules'!$B$15),ROUND(IF(F220&lt;='Pay rules'!$B$16,G220*'Pay rules'!$B$17,G220*F220/D220),2),0))</f>
        <v/>
      </c>
      <c r="J220" s="15" t="str">
        <f>IF(B220="","",ROUND(G220*H220-I220,2))</f>
        <v/>
      </c>
    </row>
    <row r="221" spans="1:10" x14ac:dyDescent="0.25">
      <c r="A221" s="14"/>
      <c r="G221" s="15" t="str">
        <f>IF(B221="","",IFERROR(ROUND(INDEX(Teachers!$B$2:$B$21,MATCH(B221,Teachers!$A$2:$A$21,0))*D221/60,2),0))</f>
        <v/>
      </c>
      <c r="H221" s="16" t="str">
        <f>IF(B221="","",IFERROR(INDEX('Pay rules'!$B$5:$B$12,MATCH(E221,'Pay rules'!$A$5:$A$12,0)),0))</f>
        <v/>
      </c>
      <c r="I221" s="15" t="str">
        <f>IF(B221="","",IF(AND(OR(E221="Completed",E221="Makeup completed",E221="Trial class"),N(F221)&gt;'Pay rules'!$B$15),ROUND(IF(F221&lt;='Pay rules'!$B$16,G221*'Pay rules'!$B$17,G221*F221/D221),2),0))</f>
        <v/>
      </c>
      <c r="J221" s="15" t="str">
        <f>IF(B221="","",ROUND(G221*H221-I221,2))</f>
        <v/>
      </c>
    </row>
    <row r="222" spans="1:10" x14ac:dyDescent="0.25">
      <c r="A222" s="14"/>
      <c r="G222" s="15" t="str">
        <f>IF(B222="","",IFERROR(ROUND(INDEX(Teachers!$B$2:$B$21,MATCH(B222,Teachers!$A$2:$A$21,0))*D222/60,2),0))</f>
        <v/>
      </c>
      <c r="H222" s="16" t="str">
        <f>IF(B222="","",IFERROR(INDEX('Pay rules'!$B$5:$B$12,MATCH(E222,'Pay rules'!$A$5:$A$12,0)),0))</f>
        <v/>
      </c>
      <c r="I222" s="15" t="str">
        <f>IF(B222="","",IF(AND(OR(E222="Completed",E222="Makeup completed",E222="Trial class"),N(F222)&gt;'Pay rules'!$B$15),ROUND(IF(F222&lt;='Pay rules'!$B$16,G222*'Pay rules'!$B$17,G222*F222/D222),2),0))</f>
        <v/>
      </c>
      <c r="J222" s="15" t="str">
        <f>IF(B222="","",ROUND(G222*H222-I222,2))</f>
        <v/>
      </c>
    </row>
    <row r="223" spans="1:10" x14ac:dyDescent="0.25">
      <c r="A223" s="14"/>
      <c r="G223" s="15" t="str">
        <f>IF(B223="","",IFERROR(ROUND(INDEX(Teachers!$B$2:$B$21,MATCH(B223,Teachers!$A$2:$A$21,0))*D223/60,2),0))</f>
        <v/>
      </c>
      <c r="H223" s="16" t="str">
        <f>IF(B223="","",IFERROR(INDEX('Pay rules'!$B$5:$B$12,MATCH(E223,'Pay rules'!$A$5:$A$12,0)),0))</f>
        <v/>
      </c>
      <c r="I223" s="15" t="str">
        <f>IF(B223="","",IF(AND(OR(E223="Completed",E223="Makeup completed",E223="Trial class"),N(F223)&gt;'Pay rules'!$B$15),ROUND(IF(F223&lt;='Pay rules'!$B$16,G223*'Pay rules'!$B$17,G223*F223/D223),2),0))</f>
        <v/>
      </c>
      <c r="J223" s="15" t="str">
        <f>IF(B223="","",ROUND(G223*H223-I223,2))</f>
        <v/>
      </c>
    </row>
    <row r="224" spans="1:10" x14ac:dyDescent="0.25">
      <c r="A224" s="14"/>
      <c r="G224" s="15" t="str">
        <f>IF(B224="","",IFERROR(ROUND(INDEX(Teachers!$B$2:$B$21,MATCH(B224,Teachers!$A$2:$A$21,0))*D224/60,2),0))</f>
        <v/>
      </c>
      <c r="H224" s="16" t="str">
        <f>IF(B224="","",IFERROR(INDEX('Pay rules'!$B$5:$B$12,MATCH(E224,'Pay rules'!$A$5:$A$12,0)),0))</f>
        <v/>
      </c>
      <c r="I224" s="15" t="str">
        <f>IF(B224="","",IF(AND(OR(E224="Completed",E224="Makeup completed",E224="Trial class"),N(F224)&gt;'Pay rules'!$B$15),ROUND(IF(F224&lt;='Pay rules'!$B$16,G224*'Pay rules'!$B$17,G224*F224/D224),2),0))</f>
        <v/>
      </c>
      <c r="J224" s="15" t="str">
        <f>IF(B224="","",ROUND(G224*H224-I224,2))</f>
        <v/>
      </c>
    </row>
    <row r="225" spans="1:10" x14ac:dyDescent="0.25">
      <c r="A225" s="14"/>
      <c r="G225" s="15" t="str">
        <f>IF(B225="","",IFERROR(ROUND(INDEX(Teachers!$B$2:$B$21,MATCH(B225,Teachers!$A$2:$A$21,0))*D225/60,2),0))</f>
        <v/>
      </c>
      <c r="H225" s="16" t="str">
        <f>IF(B225="","",IFERROR(INDEX('Pay rules'!$B$5:$B$12,MATCH(E225,'Pay rules'!$A$5:$A$12,0)),0))</f>
        <v/>
      </c>
      <c r="I225" s="15" t="str">
        <f>IF(B225="","",IF(AND(OR(E225="Completed",E225="Makeup completed",E225="Trial class"),N(F225)&gt;'Pay rules'!$B$15),ROUND(IF(F225&lt;='Pay rules'!$B$16,G225*'Pay rules'!$B$17,G225*F225/D225),2),0))</f>
        <v/>
      </c>
      <c r="J225" s="15" t="str">
        <f>IF(B225="","",ROUND(G225*H225-I225,2))</f>
        <v/>
      </c>
    </row>
    <row r="226" spans="1:10" x14ac:dyDescent="0.25">
      <c r="A226" s="14"/>
      <c r="G226" s="15" t="str">
        <f>IF(B226="","",IFERROR(ROUND(INDEX(Teachers!$B$2:$B$21,MATCH(B226,Teachers!$A$2:$A$21,0))*D226/60,2),0))</f>
        <v/>
      </c>
      <c r="H226" s="16" t="str">
        <f>IF(B226="","",IFERROR(INDEX('Pay rules'!$B$5:$B$12,MATCH(E226,'Pay rules'!$A$5:$A$12,0)),0))</f>
        <v/>
      </c>
      <c r="I226" s="15" t="str">
        <f>IF(B226="","",IF(AND(OR(E226="Completed",E226="Makeup completed",E226="Trial class"),N(F226)&gt;'Pay rules'!$B$15),ROUND(IF(F226&lt;='Pay rules'!$B$16,G226*'Pay rules'!$B$17,G226*F226/D226),2),0))</f>
        <v/>
      </c>
      <c r="J226" s="15" t="str">
        <f>IF(B226="","",ROUND(G226*H226-I226,2))</f>
        <v/>
      </c>
    </row>
    <row r="227" spans="1:10" x14ac:dyDescent="0.25">
      <c r="A227" s="14"/>
      <c r="G227" s="15" t="str">
        <f>IF(B227="","",IFERROR(ROUND(INDEX(Teachers!$B$2:$B$21,MATCH(B227,Teachers!$A$2:$A$21,0))*D227/60,2),0))</f>
        <v/>
      </c>
      <c r="H227" s="16" t="str">
        <f>IF(B227="","",IFERROR(INDEX('Pay rules'!$B$5:$B$12,MATCH(E227,'Pay rules'!$A$5:$A$12,0)),0))</f>
        <v/>
      </c>
      <c r="I227" s="15" t="str">
        <f>IF(B227="","",IF(AND(OR(E227="Completed",E227="Makeup completed",E227="Trial class"),N(F227)&gt;'Pay rules'!$B$15),ROUND(IF(F227&lt;='Pay rules'!$B$16,G227*'Pay rules'!$B$17,G227*F227/D227),2),0))</f>
        <v/>
      </c>
      <c r="J227" s="15" t="str">
        <f>IF(B227="","",ROUND(G227*H227-I227,2))</f>
        <v/>
      </c>
    </row>
    <row r="228" spans="1:10" x14ac:dyDescent="0.25">
      <c r="A228" s="14"/>
      <c r="G228" s="15" t="str">
        <f>IF(B228="","",IFERROR(ROUND(INDEX(Teachers!$B$2:$B$21,MATCH(B228,Teachers!$A$2:$A$21,0))*D228/60,2),0))</f>
        <v/>
      </c>
      <c r="H228" s="16" t="str">
        <f>IF(B228="","",IFERROR(INDEX('Pay rules'!$B$5:$B$12,MATCH(E228,'Pay rules'!$A$5:$A$12,0)),0))</f>
        <v/>
      </c>
      <c r="I228" s="15" t="str">
        <f>IF(B228="","",IF(AND(OR(E228="Completed",E228="Makeup completed",E228="Trial class"),N(F228)&gt;'Pay rules'!$B$15),ROUND(IF(F228&lt;='Pay rules'!$B$16,G228*'Pay rules'!$B$17,G228*F228/D228),2),0))</f>
        <v/>
      </c>
      <c r="J228" s="15" t="str">
        <f>IF(B228="","",ROUND(G228*H228-I228,2))</f>
        <v/>
      </c>
    </row>
    <row r="229" spans="1:10" x14ac:dyDescent="0.25">
      <c r="A229" s="14"/>
      <c r="G229" s="15" t="str">
        <f>IF(B229="","",IFERROR(ROUND(INDEX(Teachers!$B$2:$B$21,MATCH(B229,Teachers!$A$2:$A$21,0))*D229/60,2),0))</f>
        <v/>
      </c>
      <c r="H229" s="16" t="str">
        <f>IF(B229="","",IFERROR(INDEX('Pay rules'!$B$5:$B$12,MATCH(E229,'Pay rules'!$A$5:$A$12,0)),0))</f>
        <v/>
      </c>
      <c r="I229" s="15" t="str">
        <f>IF(B229="","",IF(AND(OR(E229="Completed",E229="Makeup completed",E229="Trial class"),N(F229)&gt;'Pay rules'!$B$15),ROUND(IF(F229&lt;='Pay rules'!$B$16,G229*'Pay rules'!$B$17,G229*F229/D229),2),0))</f>
        <v/>
      </c>
      <c r="J229" s="15" t="str">
        <f>IF(B229="","",ROUND(G229*H229-I229,2))</f>
        <v/>
      </c>
    </row>
    <row r="230" spans="1:10" x14ac:dyDescent="0.25">
      <c r="A230" s="14"/>
      <c r="G230" s="15" t="str">
        <f>IF(B230="","",IFERROR(ROUND(INDEX(Teachers!$B$2:$B$21,MATCH(B230,Teachers!$A$2:$A$21,0))*D230/60,2),0))</f>
        <v/>
      </c>
      <c r="H230" s="16" t="str">
        <f>IF(B230="","",IFERROR(INDEX('Pay rules'!$B$5:$B$12,MATCH(E230,'Pay rules'!$A$5:$A$12,0)),0))</f>
        <v/>
      </c>
      <c r="I230" s="15" t="str">
        <f>IF(B230="","",IF(AND(OR(E230="Completed",E230="Makeup completed",E230="Trial class"),N(F230)&gt;'Pay rules'!$B$15),ROUND(IF(F230&lt;='Pay rules'!$B$16,G230*'Pay rules'!$B$17,G230*F230/D230),2),0))</f>
        <v/>
      </c>
      <c r="J230" s="15" t="str">
        <f>IF(B230="","",ROUND(G230*H230-I230,2))</f>
        <v/>
      </c>
    </row>
    <row r="231" spans="1:10" x14ac:dyDescent="0.25">
      <c r="A231" s="14"/>
      <c r="G231" s="15" t="str">
        <f>IF(B231="","",IFERROR(ROUND(INDEX(Teachers!$B$2:$B$21,MATCH(B231,Teachers!$A$2:$A$21,0))*D231/60,2),0))</f>
        <v/>
      </c>
      <c r="H231" s="16" t="str">
        <f>IF(B231="","",IFERROR(INDEX('Pay rules'!$B$5:$B$12,MATCH(E231,'Pay rules'!$A$5:$A$12,0)),0))</f>
        <v/>
      </c>
      <c r="I231" s="15" t="str">
        <f>IF(B231="","",IF(AND(OR(E231="Completed",E231="Makeup completed",E231="Trial class"),N(F231)&gt;'Pay rules'!$B$15),ROUND(IF(F231&lt;='Pay rules'!$B$16,G231*'Pay rules'!$B$17,G231*F231/D231),2),0))</f>
        <v/>
      </c>
      <c r="J231" s="15" t="str">
        <f>IF(B231="","",ROUND(G231*H231-I231,2))</f>
        <v/>
      </c>
    </row>
    <row r="232" spans="1:10" x14ac:dyDescent="0.25">
      <c r="A232" s="14"/>
      <c r="G232" s="15" t="str">
        <f>IF(B232="","",IFERROR(ROUND(INDEX(Teachers!$B$2:$B$21,MATCH(B232,Teachers!$A$2:$A$21,0))*D232/60,2),0))</f>
        <v/>
      </c>
      <c r="H232" s="16" t="str">
        <f>IF(B232="","",IFERROR(INDEX('Pay rules'!$B$5:$B$12,MATCH(E232,'Pay rules'!$A$5:$A$12,0)),0))</f>
        <v/>
      </c>
      <c r="I232" s="15" t="str">
        <f>IF(B232="","",IF(AND(OR(E232="Completed",E232="Makeup completed",E232="Trial class"),N(F232)&gt;'Pay rules'!$B$15),ROUND(IF(F232&lt;='Pay rules'!$B$16,G232*'Pay rules'!$B$17,G232*F232/D232),2),0))</f>
        <v/>
      </c>
      <c r="J232" s="15" t="str">
        <f>IF(B232="","",ROUND(G232*H232-I232,2))</f>
        <v/>
      </c>
    </row>
    <row r="233" spans="1:10" x14ac:dyDescent="0.25">
      <c r="A233" s="14"/>
      <c r="G233" s="15" t="str">
        <f>IF(B233="","",IFERROR(ROUND(INDEX(Teachers!$B$2:$B$21,MATCH(B233,Teachers!$A$2:$A$21,0))*D233/60,2),0))</f>
        <v/>
      </c>
      <c r="H233" s="16" t="str">
        <f>IF(B233="","",IFERROR(INDEX('Pay rules'!$B$5:$B$12,MATCH(E233,'Pay rules'!$A$5:$A$12,0)),0))</f>
        <v/>
      </c>
      <c r="I233" s="15" t="str">
        <f>IF(B233="","",IF(AND(OR(E233="Completed",E233="Makeup completed",E233="Trial class"),N(F233)&gt;'Pay rules'!$B$15),ROUND(IF(F233&lt;='Pay rules'!$B$16,G233*'Pay rules'!$B$17,G233*F233/D233),2),0))</f>
        <v/>
      </c>
      <c r="J233" s="15" t="str">
        <f>IF(B233="","",ROUND(G233*H233-I233,2))</f>
        <v/>
      </c>
    </row>
    <row r="234" spans="1:10" x14ac:dyDescent="0.25">
      <c r="A234" s="14"/>
      <c r="G234" s="15" t="str">
        <f>IF(B234="","",IFERROR(ROUND(INDEX(Teachers!$B$2:$B$21,MATCH(B234,Teachers!$A$2:$A$21,0))*D234/60,2),0))</f>
        <v/>
      </c>
      <c r="H234" s="16" t="str">
        <f>IF(B234="","",IFERROR(INDEX('Pay rules'!$B$5:$B$12,MATCH(E234,'Pay rules'!$A$5:$A$12,0)),0))</f>
        <v/>
      </c>
      <c r="I234" s="15" t="str">
        <f>IF(B234="","",IF(AND(OR(E234="Completed",E234="Makeup completed",E234="Trial class"),N(F234)&gt;'Pay rules'!$B$15),ROUND(IF(F234&lt;='Pay rules'!$B$16,G234*'Pay rules'!$B$17,G234*F234/D234),2),0))</f>
        <v/>
      </c>
      <c r="J234" s="15" t="str">
        <f>IF(B234="","",ROUND(G234*H234-I234,2))</f>
        <v/>
      </c>
    </row>
    <row r="235" spans="1:10" x14ac:dyDescent="0.25">
      <c r="A235" s="14"/>
      <c r="G235" s="15" t="str">
        <f>IF(B235="","",IFERROR(ROUND(INDEX(Teachers!$B$2:$B$21,MATCH(B235,Teachers!$A$2:$A$21,0))*D235/60,2),0))</f>
        <v/>
      </c>
      <c r="H235" s="16" t="str">
        <f>IF(B235="","",IFERROR(INDEX('Pay rules'!$B$5:$B$12,MATCH(E235,'Pay rules'!$A$5:$A$12,0)),0))</f>
        <v/>
      </c>
      <c r="I235" s="15" t="str">
        <f>IF(B235="","",IF(AND(OR(E235="Completed",E235="Makeup completed",E235="Trial class"),N(F235)&gt;'Pay rules'!$B$15),ROUND(IF(F235&lt;='Pay rules'!$B$16,G235*'Pay rules'!$B$17,G235*F235/D235),2),0))</f>
        <v/>
      </c>
      <c r="J235" s="15" t="str">
        <f>IF(B235="","",ROUND(G235*H235-I235,2))</f>
        <v/>
      </c>
    </row>
    <row r="236" spans="1:10" x14ac:dyDescent="0.25">
      <c r="A236" s="14"/>
      <c r="G236" s="15" t="str">
        <f>IF(B236="","",IFERROR(ROUND(INDEX(Teachers!$B$2:$B$21,MATCH(B236,Teachers!$A$2:$A$21,0))*D236/60,2),0))</f>
        <v/>
      </c>
      <c r="H236" s="16" t="str">
        <f>IF(B236="","",IFERROR(INDEX('Pay rules'!$B$5:$B$12,MATCH(E236,'Pay rules'!$A$5:$A$12,0)),0))</f>
        <v/>
      </c>
      <c r="I236" s="15" t="str">
        <f>IF(B236="","",IF(AND(OR(E236="Completed",E236="Makeup completed",E236="Trial class"),N(F236)&gt;'Pay rules'!$B$15),ROUND(IF(F236&lt;='Pay rules'!$B$16,G236*'Pay rules'!$B$17,G236*F236/D236),2),0))</f>
        <v/>
      </c>
      <c r="J236" s="15" t="str">
        <f>IF(B236="","",ROUND(G236*H236-I236,2))</f>
        <v/>
      </c>
    </row>
    <row r="237" spans="1:10" x14ac:dyDescent="0.25">
      <c r="A237" s="14"/>
      <c r="G237" s="15" t="str">
        <f>IF(B237="","",IFERROR(ROUND(INDEX(Teachers!$B$2:$B$21,MATCH(B237,Teachers!$A$2:$A$21,0))*D237/60,2),0))</f>
        <v/>
      </c>
      <c r="H237" s="16" t="str">
        <f>IF(B237="","",IFERROR(INDEX('Pay rules'!$B$5:$B$12,MATCH(E237,'Pay rules'!$A$5:$A$12,0)),0))</f>
        <v/>
      </c>
      <c r="I237" s="15" t="str">
        <f>IF(B237="","",IF(AND(OR(E237="Completed",E237="Makeup completed",E237="Trial class"),N(F237)&gt;'Pay rules'!$B$15),ROUND(IF(F237&lt;='Pay rules'!$B$16,G237*'Pay rules'!$B$17,G237*F237/D237),2),0))</f>
        <v/>
      </c>
      <c r="J237" s="15" t="str">
        <f>IF(B237="","",ROUND(G237*H237-I237,2))</f>
        <v/>
      </c>
    </row>
    <row r="238" spans="1:10" x14ac:dyDescent="0.25">
      <c r="A238" s="14"/>
      <c r="G238" s="15" t="str">
        <f>IF(B238="","",IFERROR(ROUND(INDEX(Teachers!$B$2:$B$21,MATCH(B238,Teachers!$A$2:$A$21,0))*D238/60,2),0))</f>
        <v/>
      </c>
      <c r="H238" s="16" t="str">
        <f>IF(B238="","",IFERROR(INDEX('Pay rules'!$B$5:$B$12,MATCH(E238,'Pay rules'!$A$5:$A$12,0)),0))</f>
        <v/>
      </c>
      <c r="I238" s="15" t="str">
        <f>IF(B238="","",IF(AND(OR(E238="Completed",E238="Makeup completed",E238="Trial class"),N(F238)&gt;'Pay rules'!$B$15),ROUND(IF(F238&lt;='Pay rules'!$B$16,G238*'Pay rules'!$B$17,G238*F238/D238),2),0))</f>
        <v/>
      </c>
      <c r="J238" s="15" t="str">
        <f>IF(B238="","",ROUND(G238*H238-I238,2))</f>
        <v/>
      </c>
    </row>
    <row r="239" spans="1:10" x14ac:dyDescent="0.25">
      <c r="A239" s="14"/>
      <c r="G239" s="15" t="str">
        <f>IF(B239="","",IFERROR(ROUND(INDEX(Teachers!$B$2:$B$21,MATCH(B239,Teachers!$A$2:$A$21,0))*D239/60,2),0))</f>
        <v/>
      </c>
      <c r="H239" s="16" t="str">
        <f>IF(B239="","",IFERROR(INDEX('Pay rules'!$B$5:$B$12,MATCH(E239,'Pay rules'!$A$5:$A$12,0)),0))</f>
        <v/>
      </c>
      <c r="I239" s="15" t="str">
        <f>IF(B239="","",IF(AND(OR(E239="Completed",E239="Makeup completed",E239="Trial class"),N(F239)&gt;'Pay rules'!$B$15),ROUND(IF(F239&lt;='Pay rules'!$B$16,G239*'Pay rules'!$B$17,G239*F239/D239),2),0))</f>
        <v/>
      </c>
      <c r="J239" s="15" t="str">
        <f>IF(B239="","",ROUND(G239*H239-I239,2))</f>
        <v/>
      </c>
    </row>
    <row r="240" spans="1:10" x14ac:dyDescent="0.25">
      <c r="A240" s="14"/>
      <c r="G240" s="15" t="str">
        <f>IF(B240="","",IFERROR(ROUND(INDEX(Teachers!$B$2:$B$21,MATCH(B240,Teachers!$A$2:$A$21,0))*D240/60,2),0))</f>
        <v/>
      </c>
      <c r="H240" s="16" t="str">
        <f>IF(B240="","",IFERROR(INDEX('Pay rules'!$B$5:$B$12,MATCH(E240,'Pay rules'!$A$5:$A$12,0)),0))</f>
        <v/>
      </c>
      <c r="I240" s="15" t="str">
        <f>IF(B240="","",IF(AND(OR(E240="Completed",E240="Makeup completed",E240="Trial class"),N(F240)&gt;'Pay rules'!$B$15),ROUND(IF(F240&lt;='Pay rules'!$B$16,G240*'Pay rules'!$B$17,G240*F240/D240),2),0))</f>
        <v/>
      </c>
      <c r="J240" s="15" t="str">
        <f>IF(B240="","",ROUND(G240*H240-I240,2))</f>
        <v/>
      </c>
    </row>
    <row r="241" spans="1:10" x14ac:dyDescent="0.25">
      <c r="A241" s="14"/>
      <c r="G241" s="15" t="str">
        <f>IF(B241="","",IFERROR(ROUND(INDEX(Teachers!$B$2:$B$21,MATCH(B241,Teachers!$A$2:$A$21,0))*D241/60,2),0))</f>
        <v/>
      </c>
      <c r="H241" s="16" t="str">
        <f>IF(B241="","",IFERROR(INDEX('Pay rules'!$B$5:$B$12,MATCH(E241,'Pay rules'!$A$5:$A$12,0)),0))</f>
        <v/>
      </c>
      <c r="I241" s="15" t="str">
        <f>IF(B241="","",IF(AND(OR(E241="Completed",E241="Makeup completed",E241="Trial class"),N(F241)&gt;'Pay rules'!$B$15),ROUND(IF(F241&lt;='Pay rules'!$B$16,G241*'Pay rules'!$B$17,G241*F241/D241),2),0))</f>
        <v/>
      </c>
      <c r="J241" s="15" t="str">
        <f>IF(B241="","",ROUND(G241*H241-I241,2))</f>
        <v/>
      </c>
    </row>
    <row r="242" spans="1:10" x14ac:dyDescent="0.25">
      <c r="A242" s="14"/>
      <c r="G242" s="15" t="str">
        <f>IF(B242="","",IFERROR(ROUND(INDEX(Teachers!$B$2:$B$21,MATCH(B242,Teachers!$A$2:$A$21,0))*D242/60,2),0))</f>
        <v/>
      </c>
      <c r="H242" s="16" t="str">
        <f>IF(B242="","",IFERROR(INDEX('Pay rules'!$B$5:$B$12,MATCH(E242,'Pay rules'!$A$5:$A$12,0)),0))</f>
        <v/>
      </c>
      <c r="I242" s="15" t="str">
        <f>IF(B242="","",IF(AND(OR(E242="Completed",E242="Makeup completed",E242="Trial class"),N(F242)&gt;'Pay rules'!$B$15),ROUND(IF(F242&lt;='Pay rules'!$B$16,G242*'Pay rules'!$B$17,G242*F242/D242),2),0))</f>
        <v/>
      </c>
      <c r="J242" s="15" t="str">
        <f>IF(B242="","",ROUND(G242*H242-I242,2))</f>
        <v/>
      </c>
    </row>
    <row r="243" spans="1:10" x14ac:dyDescent="0.25">
      <c r="A243" s="14"/>
      <c r="G243" s="15" t="str">
        <f>IF(B243="","",IFERROR(ROUND(INDEX(Teachers!$B$2:$B$21,MATCH(B243,Teachers!$A$2:$A$21,0))*D243/60,2),0))</f>
        <v/>
      </c>
      <c r="H243" s="16" t="str">
        <f>IF(B243="","",IFERROR(INDEX('Pay rules'!$B$5:$B$12,MATCH(E243,'Pay rules'!$A$5:$A$12,0)),0))</f>
        <v/>
      </c>
      <c r="I243" s="15" t="str">
        <f>IF(B243="","",IF(AND(OR(E243="Completed",E243="Makeup completed",E243="Trial class"),N(F243)&gt;'Pay rules'!$B$15),ROUND(IF(F243&lt;='Pay rules'!$B$16,G243*'Pay rules'!$B$17,G243*F243/D243),2),0))</f>
        <v/>
      </c>
      <c r="J243" s="15" t="str">
        <f>IF(B243="","",ROUND(G243*H243-I243,2))</f>
        <v/>
      </c>
    </row>
    <row r="244" spans="1:10" x14ac:dyDescent="0.25">
      <c r="A244" s="14"/>
      <c r="G244" s="15" t="str">
        <f>IF(B244="","",IFERROR(ROUND(INDEX(Teachers!$B$2:$B$21,MATCH(B244,Teachers!$A$2:$A$21,0))*D244/60,2),0))</f>
        <v/>
      </c>
      <c r="H244" s="16" t="str">
        <f>IF(B244="","",IFERROR(INDEX('Pay rules'!$B$5:$B$12,MATCH(E244,'Pay rules'!$A$5:$A$12,0)),0))</f>
        <v/>
      </c>
      <c r="I244" s="15" t="str">
        <f>IF(B244="","",IF(AND(OR(E244="Completed",E244="Makeup completed",E244="Trial class"),N(F244)&gt;'Pay rules'!$B$15),ROUND(IF(F244&lt;='Pay rules'!$B$16,G244*'Pay rules'!$B$17,G244*F244/D244),2),0))</f>
        <v/>
      </c>
      <c r="J244" s="15" t="str">
        <f>IF(B244="","",ROUND(G244*H244-I244,2))</f>
        <v/>
      </c>
    </row>
    <row r="245" spans="1:10" x14ac:dyDescent="0.25">
      <c r="A245" s="14"/>
      <c r="G245" s="15" t="str">
        <f>IF(B245="","",IFERROR(ROUND(INDEX(Teachers!$B$2:$B$21,MATCH(B245,Teachers!$A$2:$A$21,0))*D245/60,2),0))</f>
        <v/>
      </c>
      <c r="H245" s="16" t="str">
        <f>IF(B245="","",IFERROR(INDEX('Pay rules'!$B$5:$B$12,MATCH(E245,'Pay rules'!$A$5:$A$12,0)),0))</f>
        <v/>
      </c>
      <c r="I245" s="15" t="str">
        <f>IF(B245="","",IF(AND(OR(E245="Completed",E245="Makeup completed",E245="Trial class"),N(F245)&gt;'Pay rules'!$B$15),ROUND(IF(F245&lt;='Pay rules'!$B$16,G245*'Pay rules'!$B$17,G245*F245/D245),2),0))</f>
        <v/>
      </c>
      <c r="J245" s="15" t="str">
        <f>IF(B245="","",ROUND(G245*H245-I245,2))</f>
        <v/>
      </c>
    </row>
    <row r="246" spans="1:10" x14ac:dyDescent="0.25">
      <c r="A246" s="14"/>
      <c r="G246" s="15" t="str">
        <f>IF(B246="","",IFERROR(ROUND(INDEX(Teachers!$B$2:$B$21,MATCH(B246,Teachers!$A$2:$A$21,0))*D246/60,2),0))</f>
        <v/>
      </c>
      <c r="H246" s="16" t="str">
        <f>IF(B246="","",IFERROR(INDEX('Pay rules'!$B$5:$B$12,MATCH(E246,'Pay rules'!$A$5:$A$12,0)),0))</f>
        <v/>
      </c>
      <c r="I246" s="15" t="str">
        <f>IF(B246="","",IF(AND(OR(E246="Completed",E246="Makeup completed",E246="Trial class"),N(F246)&gt;'Pay rules'!$B$15),ROUND(IF(F246&lt;='Pay rules'!$B$16,G246*'Pay rules'!$B$17,G246*F246/D246),2),0))</f>
        <v/>
      </c>
      <c r="J246" s="15" t="str">
        <f>IF(B246="","",ROUND(G246*H246-I246,2))</f>
        <v/>
      </c>
    </row>
    <row r="247" spans="1:10" x14ac:dyDescent="0.25">
      <c r="A247" s="14"/>
      <c r="G247" s="15" t="str">
        <f>IF(B247="","",IFERROR(ROUND(INDEX(Teachers!$B$2:$B$21,MATCH(B247,Teachers!$A$2:$A$21,0))*D247/60,2),0))</f>
        <v/>
      </c>
      <c r="H247" s="16" t="str">
        <f>IF(B247="","",IFERROR(INDEX('Pay rules'!$B$5:$B$12,MATCH(E247,'Pay rules'!$A$5:$A$12,0)),0))</f>
        <v/>
      </c>
      <c r="I247" s="15" t="str">
        <f>IF(B247="","",IF(AND(OR(E247="Completed",E247="Makeup completed",E247="Trial class"),N(F247)&gt;'Pay rules'!$B$15),ROUND(IF(F247&lt;='Pay rules'!$B$16,G247*'Pay rules'!$B$17,G247*F247/D247),2),0))</f>
        <v/>
      </c>
      <c r="J247" s="15" t="str">
        <f>IF(B247="","",ROUND(G247*H247-I247,2))</f>
        <v/>
      </c>
    </row>
    <row r="248" spans="1:10" x14ac:dyDescent="0.25">
      <c r="A248" s="14"/>
      <c r="G248" s="15" t="str">
        <f>IF(B248="","",IFERROR(ROUND(INDEX(Teachers!$B$2:$B$21,MATCH(B248,Teachers!$A$2:$A$21,0))*D248/60,2),0))</f>
        <v/>
      </c>
      <c r="H248" s="16" t="str">
        <f>IF(B248="","",IFERROR(INDEX('Pay rules'!$B$5:$B$12,MATCH(E248,'Pay rules'!$A$5:$A$12,0)),0))</f>
        <v/>
      </c>
      <c r="I248" s="15" t="str">
        <f>IF(B248="","",IF(AND(OR(E248="Completed",E248="Makeup completed",E248="Trial class"),N(F248)&gt;'Pay rules'!$B$15),ROUND(IF(F248&lt;='Pay rules'!$B$16,G248*'Pay rules'!$B$17,G248*F248/D248),2),0))</f>
        <v/>
      </c>
      <c r="J248" s="15" t="str">
        <f>IF(B248="","",ROUND(G248*H248-I248,2))</f>
        <v/>
      </c>
    </row>
    <row r="249" spans="1:10" x14ac:dyDescent="0.25">
      <c r="A249" s="14"/>
      <c r="G249" s="15" t="str">
        <f>IF(B249="","",IFERROR(ROUND(INDEX(Teachers!$B$2:$B$21,MATCH(B249,Teachers!$A$2:$A$21,0))*D249/60,2),0))</f>
        <v/>
      </c>
      <c r="H249" s="16" t="str">
        <f>IF(B249="","",IFERROR(INDEX('Pay rules'!$B$5:$B$12,MATCH(E249,'Pay rules'!$A$5:$A$12,0)),0))</f>
        <v/>
      </c>
      <c r="I249" s="15" t="str">
        <f>IF(B249="","",IF(AND(OR(E249="Completed",E249="Makeup completed",E249="Trial class"),N(F249)&gt;'Pay rules'!$B$15),ROUND(IF(F249&lt;='Pay rules'!$B$16,G249*'Pay rules'!$B$17,G249*F249/D249),2),0))</f>
        <v/>
      </c>
      <c r="J249" s="15" t="str">
        <f>IF(B249="","",ROUND(G249*H249-I249,2))</f>
        <v/>
      </c>
    </row>
    <row r="250" spans="1:10" x14ac:dyDescent="0.25">
      <c r="A250" s="14"/>
      <c r="G250" s="15" t="str">
        <f>IF(B250="","",IFERROR(ROUND(INDEX(Teachers!$B$2:$B$21,MATCH(B250,Teachers!$A$2:$A$21,0))*D250/60,2),0))</f>
        <v/>
      </c>
      <c r="H250" s="16" t="str">
        <f>IF(B250="","",IFERROR(INDEX('Pay rules'!$B$5:$B$12,MATCH(E250,'Pay rules'!$A$5:$A$12,0)),0))</f>
        <v/>
      </c>
      <c r="I250" s="15" t="str">
        <f>IF(B250="","",IF(AND(OR(E250="Completed",E250="Makeup completed",E250="Trial class"),N(F250)&gt;'Pay rules'!$B$15),ROUND(IF(F250&lt;='Pay rules'!$B$16,G250*'Pay rules'!$B$17,G250*F250/D250),2),0))</f>
        <v/>
      </c>
      <c r="J250" s="15" t="str">
        <f>IF(B250="","",ROUND(G250*H250-I250,2))</f>
        <v/>
      </c>
    </row>
    <row r="251" spans="1:10" x14ac:dyDescent="0.25">
      <c r="A251" s="14"/>
      <c r="G251" s="15" t="str">
        <f>IF(B251="","",IFERROR(ROUND(INDEX(Teachers!$B$2:$B$21,MATCH(B251,Teachers!$A$2:$A$21,0))*D251/60,2),0))</f>
        <v/>
      </c>
      <c r="H251" s="16" t="str">
        <f>IF(B251="","",IFERROR(INDEX('Pay rules'!$B$5:$B$12,MATCH(E251,'Pay rules'!$A$5:$A$12,0)),0))</f>
        <v/>
      </c>
      <c r="I251" s="15" t="str">
        <f>IF(B251="","",IF(AND(OR(E251="Completed",E251="Makeup completed",E251="Trial class"),N(F251)&gt;'Pay rules'!$B$15),ROUND(IF(F251&lt;='Pay rules'!$B$16,G251*'Pay rules'!$B$17,G251*F251/D251),2),0))</f>
        <v/>
      </c>
      <c r="J251" s="15" t="str">
        <f>IF(B251="","",ROUND(G251*H251-I251,2))</f>
        <v/>
      </c>
    </row>
    <row r="252" spans="1:10" x14ac:dyDescent="0.25">
      <c r="A252" s="14"/>
      <c r="G252" s="15" t="str">
        <f>IF(B252="","",IFERROR(ROUND(INDEX(Teachers!$B$2:$B$21,MATCH(B252,Teachers!$A$2:$A$21,0))*D252/60,2),0))</f>
        <v/>
      </c>
      <c r="H252" s="16" t="str">
        <f>IF(B252="","",IFERROR(INDEX('Pay rules'!$B$5:$B$12,MATCH(E252,'Pay rules'!$A$5:$A$12,0)),0))</f>
        <v/>
      </c>
      <c r="I252" s="15" t="str">
        <f>IF(B252="","",IF(AND(OR(E252="Completed",E252="Makeup completed",E252="Trial class"),N(F252)&gt;'Pay rules'!$B$15),ROUND(IF(F252&lt;='Pay rules'!$B$16,G252*'Pay rules'!$B$17,G252*F252/D252),2),0))</f>
        <v/>
      </c>
      <c r="J252" s="15" t="str">
        <f>IF(B252="","",ROUND(G252*H252-I252,2))</f>
        <v/>
      </c>
    </row>
    <row r="253" spans="1:10" x14ac:dyDescent="0.25">
      <c r="A253" s="14"/>
      <c r="G253" s="15" t="str">
        <f>IF(B253="","",IFERROR(ROUND(INDEX(Teachers!$B$2:$B$21,MATCH(B253,Teachers!$A$2:$A$21,0))*D253/60,2),0))</f>
        <v/>
      </c>
      <c r="H253" s="16" t="str">
        <f>IF(B253="","",IFERROR(INDEX('Pay rules'!$B$5:$B$12,MATCH(E253,'Pay rules'!$A$5:$A$12,0)),0))</f>
        <v/>
      </c>
      <c r="I253" s="15" t="str">
        <f>IF(B253="","",IF(AND(OR(E253="Completed",E253="Makeup completed",E253="Trial class"),N(F253)&gt;'Pay rules'!$B$15),ROUND(IF(F253&lt;='Pay rules'!$B$16,G253*'Pay rules'!$B$17,G253*F253/D253),2),0))</f>
        <v/>
      </c>
      <c r="J253" s="15" t="str">
        <f>IF(B253="","",ROUND(G253*H253-I253,2))</f>
        <v/>
      </c>
    </row>
    <row r="254" spans="1:10" x14ac:dyDescent="0.25">
      <c r="A254" s="14"/>
      <c r="G254" s="15" t="str">
        <f>IF(B254="","",IFERROR(ROUND(INDEX(Teachers!$B$2:$B$21,MATCH(B254,Teachers!$A$2:$A$21,0))*D254/60,2),0))</f>
        <v/>
      </c>
      <c r="H254" s="16" t="str">
        <f>IF(B254="","",IFERROR(INDEX('Pay rules'!$B$5:$B$12,MATCH(E254,'Pay rules'!$A$5:$A$12,0)),0))</f>
        <v/>
      </c>
      <c r="I254" s="15" t="str">
        <f>IF(B254="","",IF(AND(OR(E254="Completed",E254="Makeup completed",E254="Trial class"),N(F254)&gt;'Pay rules'!$B$15),ROUND(IF(F254&lt;='Pay rules'!$B$16,G254*'Pay rules'!$B$17,G254*F254/D254),2),0))</f>
        <v/>
      </c>
      <c r="J254" s="15" t="str">
        <f>IF(B254="","",ROUND(G254*H254-I254,2))</f>
        <v/>
      </c>
    </row>
    <row r="255" spans="1:10" x14ac:dyDescent="0.25">
      <c r="A255" s="14"/>
      <c r="G255" s="15" t="str">
        <f>IF(B255="","",IFERROR(ROUND(INDEX(Teachers!$B$2:$B$21,MATCH(B255,Teachers!$A$2:$A$21,0))*D255/60,2),0))</f>
        <v/>
      </c>
      <c r="H255" s="16" t="str">
        <f>IF(B255="","",IFERROR(INDEX('Pay rules'!$B$5:$B$12,MATCH(E255,'Pay rules'!$A$5:$A$12,0)),0))</f>
        <v/>
      </c>
      <c r="I255" s="15" t="str">
        <f>IF(B255="","",IF(AND(OR(E255="Completed",E255="Makeup completed",E255="Trial class"),N(F255)&gt;'Pay rules'!$B$15),ROUND(IF(F255&lt;='Pay rules'!$B$16,G255*'Pay rules'!$B$17,G255*F255/D255),2),0))</f>
        <v/>
      </c>
      <c r="J255" s="15" t="str">
        <f>IF(B255="","",ROUND(G255*H255-I255,2))</f>
        <v/>
      </c>
    </row>
    <row r="256" spans="1:10" x14ac:dyDescent="0.25">
      <c r="A256" s="14"/>
      <c r="G256" s="15" t="str">
        <f>IF(B256="","",IFERROR(ROUND(INDEX(Teachers!$B$2:$B$21,MATCH(B256,Teachers!$A$2:$A$21,0))*D256/60,2),0))</f>
        <v/>
      </c>
      <c r="H256" s="16" t="str">
        <f>IF(B256="","",IFERROR(INDEX('Pay rules'!$B$5:$B$12,MATCH(E256,'Pay rules'!$A$5:$A$12,0)),0))</f>
        <v/>
      </c>
      <c r="I256" s="15" t="str">
        <f>IF(B256="","",IF(AND(OR(E256="Completed",E256="Makeup completed",E256="Trial class"),N(F256)&gt;'Pay rules'!$B$15),ROUND(IF(F256&lt;='Pay rules'!$B$16,G256*'Pay rules'!$B$17,G256*F256/D256),2),0))</f>
        <v/>
      </c>
      <c r="J256" s="15" t="str">
        <f>IF(B256="","",ROUND(G256*H256-I256,2))</f>
        <v/>
      </c>
    </row>
    <row r="257" spans="1:10" x14ac:dyDescent="0.25">
      <c r="A257" s="14"/>
      <c r="G257" s="15" t="str">
        <f>IF(B257="","",IFERROR(ROUND(INDEX(Teachers!$B$2:$B$21,MATCH(B257,Teachers!$A$2:$A$21,0))*D257/60,2),0))</f>
        <v/>
      </c>
      <c r="H257" s="16" t="str">
        <f>IF(B257="","",IFERROR(INDEX('Pay rules'!$B$5:$B$12,MATCH(E257,'Pay rules'!$A$5:$A$12,0)),0))</f>
        <v/>
      </c>
      <c r="I257" s="15" t="str">
        <f>IF(B257="","",IF(AND(OR(E257="Completed",E257="Makeup completed",E257="Trial class"),N(F257)&gt;'Pay rules'!$B$15),ROUND(IF(F257&lt;='Pay rules'!$B$16,G257*'Pay rules'!$B$17,G257*F257/D257),2),0))</f>
        <v/>
      </c>
      <c r="J257" s="15" t="str">
        <f>IF(B257="","",ROUND(G257*H257-I257,2))</f>
        <v/>
      </c>
    </row>
    <row r="258" spans="1:10" x14ac:dyDescent="0.25">
      <c r="A258" s="14"/>
      <c r="G258" s="15" t="str">
        <f>IF(B258="","",IFERROR(ROUND(INDEX(Teachers!$B$2:$B$21,MATCH(B258,Teachers!$A$2:$A$21,0))*D258/60,2),0))</f>
        <v/>
      </c>
      <c r="H258" s="16" t="str">
        <f>IF(B258="","",IFERROR(INDEX('Pay rules'!$B$5:$B$12,MATCH(E258,'Pay rules'!$A$5:$A$12,0)),0))</f>
        <v/>
      </c>
      <c r="I258" s="15" t="str">
        <f>IF(B258="","",IF(AND(OR(E258="Completed",E258="Makeup completed",E258="Trial class"),N(F258)&gt;'Pay rules'!$B$15),ROUND(IF(F258&lt;='Pay rules'!$B$16,G258*'Pay rules'!$B$17,G258*F258/D258),2),0))</f>
        <v/>
      </c>
      <c r="J258" s="15" t="str">
        <f>IF(B258="","",ROUND(G258*H258-I258,2))</f>
        <v/>
      </c>
    </row>
    <row r="259" spans="1:10" x14ac:dyDescent="0.25">
      <c r="A259" s="14"/>
      <c r="G259" s="15" t="str">
        <f>IF(B259="","",IFERROR(ROUND(INDEX(Teachers!$B$2:$B$21,MATCH(B259,Teachers!$A$2:$A$21,0))*D259/60,2),0))</f>
        <v/>
      </c>
      <c r="H259" s="16" t="str">
        <f>IF(B259="","",IFERROR(INDEX('Pay rules'!$B$5:$B$12,MATCH(E259,'Pay rules'!$A$5:$A$12,0)),0))</f>
        <v/>
      </c>
      <c r="I259" s="15" t="str">
        <f>IF(B259="","",IF(AND(OR(E259="Completed",E259="Makeup completed",E259="Trial class"),N(F259)&gt;'Pay rules'!$B$15),ROUND(IF(F259&lt;='Pay rules'!$B$16,G259*'Pay rules'!$B$17,G259*F259/D259),2),0))</f>
        <v/>
      </c>
      <c r="J259" s="15" t="str">
        <f>IF(B259="","",ROUND(G259*H259-I259,2))</f>
        <v/>
      </c>
    </row>
    <row r="260" spans="1:10" x14ac:dyDescent="0.25">
      <c r="A260" s="14"/>
      <c r="G260" s="15" t="str">
        <f>IF(B260="","",IFERROR(ROUND(INDEX(Teachers!$B$2:$B$21,MATCH(B260,Teachers!$A$2:$A$21,0))*D260/60,2),0))</f>
        <v/>
      </c>
      <c r="H260" s="16" t="str">
        <f>IF(B260="","",IFERROR(INDEX('Pay rules'!$B$5:$B$12,MATCH(E260,'Pay rules'!$A$5:$A$12,0)),0))</f>
        <v/>
      </c>
      <c r="I260" s="15" t="str">
        <f>IF(B260="","",IF(AND(OR(E260="Completed",E260="Makeup completed",E260="Trial class"),N(F260)&gt;'Pay rules'!$B$15),ROUND(IF(F260&lt;='Pay rules'!$B$16,G260*'Pay rules'!$B$17,G260*F260/D260),2),0))</f>
        <v/>
      </c>
      <c r="J260" s="15" t="str">
        <f>IF(B260="","",ROUND(G260*H260-I260,2))</f>
        <v/>
      </c>
    </row>
    <row r="261" spans="1:10" x14ac:dyDescent="0.25">
      <c r="A261" s="14"/>
      <c r="G261" s="15" t="str">
        <f>IF(B261="","",IFERROR(ROUND(INDEX(Teachers!$B$2:$B$21,MATCH(B261,Teachers!$A$2:$A$21,0))*D261/60,2),0))</f>
        <v/>
      </c>
      <c r="H261" s="16" t="str">
        <f>IF(B261="","",IFERROR(INDEX('Pay rules'!$B$5:$B$12,MATCH(E261,'Pay rules'!$A$5:$A$12,0)),0))</f>
        <v/>
      </c>
      <c r="I261" s="15" t="str">
        <f>IF(B261="","",IF(AND(OR(E261="Completed",E261="Makeup completed",E261="Trial class"),N(F261)&gt;'Pay rules'!$B$15),ROUND(IF(F261&lt;='Pay rules'!$B$16,G261*'Pay rules'!$B$17,G261*F261/D261),2),0))</f>
        <v/>
      </c>
      <c r="J261" s="15" t="str">
        <f>IF(B261="","",ROUND(G261*H261-I261,2))</f>
        <v/>
      </c>
    </row>
    <row r="262" spans="1:10" x14ac:dyDescent="0.25">
      <c r="A262" s="14"/>
      <c r="G262" s="15" t="str">
        <f>IF(B262="","",IFERROR(ROUND(INDEX(Teachers!$B$2:$B$21,MATCH(B262,Teachers!$A$2:$A$21,0))*D262/60,2),0))</f>
        <v/>
      </c>
      <c r="H262" s="16" t="str">
        <f>IF(B262="","",IFERROR(INDEX('Pay rules'!$B$5:$B$12,MATCH(E262,'Pay rules'!$A$5:$A$12,0)),0))</f>
        <v/>
      </c>
      <c r="I262" s="15" t="str">
        <f>IF(B262="","",IF(AND(OR(E262="Completed",E262="Makeup completed",E262="Trial class"),N(F262)&gt;'Pay rules'!$B$15),ROUND(IF(F262&lt;='Pay rules'!$B$16,G262*'Pay rules'!$B$17,G262*F262/D262),2),0))</f>
        <v/>
      </c>
      <c r="J262" s="15" t="str">
        <f>IF(B262="","",ROUND(G262*H262-I262,2))</f>
        <v/>
      </c>
    </row>
    <row r="263" spans="1:10" x14ac:dyDescent="0.25">
      <c r="A263" s="14"/>
      <c r="G263" s="15" t="str">
        <f>IF(B263="","",IFERROR(ROUND(INDEX(Teachers!$B$2:$B$21,MATCH(B263,Teachers!$A$2:$A$21,0))*D263/60,2),0))</f>
        <v/>
      </c>
      <c r="H263" s="16" t="str">
        <f>IF(B263="","",IFERROR(INDEX('Pay rules'!$B$5:$B$12,MATCH(E263,'Pay rules'!$A$5:$A$12,0)),0))</f>
        <v/>
      </c>
      <c r="I263" s="15" t="str">
        <f>IF(B263="","",IF(AND(OR(E263="Completed",E263="Makeup completed",E263="Trial class"),N(F263)&gt;'Pay rules'!$B$15),ROUND(IF(F263&lt;='Pay rules'!$B$16,G263*'Pay rules'!$B$17,G263*F263/D263),2),0))</f>
        <v/>
      </c>
      <c r="J263" s="15" t="str">
        <f>IF(B263="","",ROUND(G263*H263-I263,2))</f>
        <v/>
      </c>
    </row>
    <row r="264" spans="1:10" x14ac:dyDescent="0.25">
      <c r="A264" s="14"/>
      <c r="G264" s="15" t="str">
        <f>IF(B264="","",IFERROR(ROUND(INDEX(Teachers!$B$2:$B$21,MATCH(B264,Teachers!$A$2:$A$21,0))*D264/60,2),0))</f>
        <v/>
      </c>
      <c r="H264" s="16" t="str">
        <f>IF(B264="","",IFERROR(INDEX('Pay rules'!$B$5:$B$12,MATCH(E264,'Pay rules'!$A$5:$A$12,0)),0))</f>
        <v/>
      </c>
      <c r="I264" s="15" t="str">
        <f>IF(B264="","",IF(AND(OR(E264="Completed",E264="Makeup completed",E264="Trial class"),N(F264)&gt;'Pay rules'!$B$15),ROUND(IF(F264&lt;='Pay rules'!$B$16,G264*'Pay rules'!$B$17,G264*F264/D264),2),0))</f>
        <v/>
      </c>
      <c r="J264" s="15" t="str">
        <f>IF(B264="","",ROUND(G264*H264-I264,2))</f>
        <v/>
      </c>
    </row>
    <row r="265" spans="1:10" x14ac:dyDescent="0.25">
      <c r="A265" s="14"/>
      <c r="G265" s="15" t="str">
        <f>IF(B265="","",IFERROR(ROUND(INDEX(Teachers!$B$2:$B$21,MATCH(B265,Teachers!$A$2:$A$21,0))*D265/60,2),0))</f>
        <v/>
      </c>
      <c r="H265" s="16" t="str">
        <f>IF(B265="","",IFERROR(INDEX('Pay rules'!$B$5:$B$12,MATCH(E265,'Pay rules'!$A$5:$A$12,0)),0))</f>
        <v/>
      </c>
      <c r="I265" s="15" t="str">
        <f>IF(B265="","",IF(AND(OR(E265="Completed",E265="Makeup completed",E265="Trial class"),N(F265)&gt;'Pay rules'!$B$15),ROUND(IF(F265&lt;='Pay rules'!$B$16,G265*'Pay rules'!$B$17,G265*F265/D265),2),0))</f>
        <v/>
      </c>
      <c r="J265" s="15" t="str">
        <f>IF(B265="","",ROUND(G265*H265-I265,2))</f>
        <v/>
      </c>
    </row>
    <row r="266" spans="1:10" x14ac:dyDescent="0.25">
      <c r="A266" s="14"/>
      <c r="G266" s="15" t="str">
        <f>IF(B266="","",IFERROR(ROUND(INDEX(Teachers!$B$2:$B$21,MATCH(B266,Teachers!$A$2:$A$21,0))*D266/60,2),0))</f>
        <v/>
      </c>
      <c r="H266" s="16" t="str">
        <f>IF(B266="","",IFERROR(INDEX('Pay rules'!$B$5:$B$12,MATCH(E266,'Pay rules'!$A$5:$A$12,0)),0))</f>
        <v/>
      </c>
      <c r="I266" s="15" t="str">
        <f>IF(B266="","",IF(AND(OR(E266="Completed",E266="Makeup completed",E266="Trial class"),N(F266)&gt;'Pay rules'!$B$15),ROUND(IF(F266&lt;='Pay rules'!$B$16,G266*'Pay rules'!$B$17,G266*F266/D266),2),0))</f>
        <v/>
      </c>
      <c r="J266" s="15" t="str">
        <f>IF(B266="","",ROUND(G266*H266-I266,2))</f>
        <v/>
      </c>
    </row>
    <row r="267" spans="1:10" x14ac:dyDescent="0.25">
      <c r="A267" s="14"/>
      <c r="G267" s="15" t="str">
        <f>IF(B267="","",IFERROR(ROUND(INDEX(Teachers!$B$2:$B$21,MATCH(B267,Teachers!$A$2:$A$21,0))*D267/60,2),0))</f>
        <v/>
      </c>
      <c r="H267" s="16" t="str">
        <f>IF(B267="","",IFERROR(INDEX('Pay rules'!$B$5:$B$12,MATCH(E267,'Pay rules'!$A$5:$A$12,0)),0))</f>
        <v/>
      </c>
      <c r="I267" s="15" t="str">
        <f>IF(B267="","",IF(AND(OR(E267="Completed",E267="Makeup completed",E267="Trial class"),N(F267)&gt;'Pay rules'!$B$15),ROUND(IF(F267&lt;='Pay rules'!$B$16,G267*'Pay rules'!$B$17,G267*F267/D267),2),0))</f>
        <v/>
      </c>
      <c r="J267" s="15" t="str">
        <f>IF(B267="","",ROUND(G267*H267-I267,2))</f>
        <v/>
      </c>
    </row>
    <row r="268" spans="1:10" x14ac:dyDescent="0.25">
      <c r="A268" s="14"/>
      <c r="G268" s="15" t="str">
        <f>IF(B268="","",IFERROR(ROUND(INDEX(Teachers!$B$2:$B$21,MATCH(B268,Teachers!$A$2:$A$21,0))*D268/60,2),0))</f>
        <v/>
      </c>
      <c r="H268" s="16" t="str">
        <f>IF(B268="","",IFERROR(INDEX('Pay rules'!$B$5:$B$12,MATCH(E268,'Pay rules'!$A$5:$A$12,0)),0))</f>
        <v/>
      </c>
      <c r="I268" s="15" t="str">
        <f>IF(B268="","",IF(AND(OR(E268="Completed",E268="Makeup completed",E268="Trial class"),N(F268)&gt;'Pay rules'!$B$15),ROUND(IF(F268&lt;='Pay rules'!$B$16,G268*'Pay rules'!$B$17,G268*F268/D268),2),0))</f>
        <v/>
      </c>
      <c r="J268" s="15" t="str">
        <f>IF(B268="","",ROUND(G268*H268-I268,2))</f>
        <v/>
      </c>
    </row>
    <row r="269" spans="1:10" x14ac:dyDescent="0.25">
      <c r="A269" s="14"/>
      <c r="G269" s="15" t="str">
        <f>IF(B269="","",IFERROR(ROUND(INDEX(Teachers!$B$2:$B$21,MATCH(B269,Teachers!$A$2:$A$21,0))*D269/60,2),0))</f>
        <v/>
      </c>
      <c r="H269" s="16" t="str">
        <f>IF(B269="","",IFERROR(INDEX('Pay rules'!$B$5:$B$12,MATCH(E269,'Pay rules'!$A$5:$A$12,0)),0))</f>
        <v/>
      </c>
      <c r="I269" s="15" t="str">
        <f>IF(B269="","",IF(AND(OR(E269="Completed",E269="Makeup completed",E269="Trial class"),N(F269)&gt;'Pay rules'!$B$15),ROUND(IF(F269&lt;='Pay rules'!$B$16,G269*'Pay rules'!$B$17,G269*F269/D269),2),0))</f>
        <v/>
      </c>
      <c r="J269" s="15" t="str">
        <f>IF(B269="","",ROUND(G269*H269-I269,2))</f>
        <v/>
      </c>
    </row>
    <row r="270" spans="1:10" x14ac:dyDescent="0.25">
      <c r="A270" s="14"/>
      <c r="G270" s="15" t="str">
        <f>IF(B270="","",IFERROR(ROUND(INDEX(Teachers!$B$2:$B$21,MATCH(B270,Teachers!$A$2:$A$21,0))*D270/60,2),0))</f>
        <v/>
      </c>
      <c r="H270" s="16" t="str">
        <f>IF(B270="","",IFERROR(INDEX('Pay rules'!$B$5:$B$12,MATCH(E270,'Pay rules'!$A$5:$A$12,0)),0))</f>
        <v/>
      </c>
      <c r="I270" s="15" t="str">
        <f>IF(B270="","",IF(AND(OR(E270="Completed",E270="Makeup completed",E270="Trial class"),N(F270)&gt;'Pay rules'!$B$15),ROUND(IF(F270&lt;='Pay rules'!$B$16,G270*'Pay rules'!$B$17,G270*F270/D270),2),0))</f>
        <v/>
      </c>
      <c r="J270" s="15" t="str">
        <f>IF(B270="","",ROUND(G270*H270-I270,2))</f>
        <v/>
      </c>
    </row>
    <row r="271" spans="1:10" x14ac:dyDescent="0.25">
      <c r="A271" s="14"/>
      <c r="G271" s="15" t="str">
        <f>IF(B271="","",IFERROR(ROUND(INDEX(Teachers!$B$2:$B$21,MATCH(B271,Teachers!$A$2:$A$21,0))*D271/60,2),0))</f>
        <v/>
      </c>
      <c r="H271" s="16" t="str">
        <f>IF(B271="","",IFERROR(INDEX('Pay rules'!$B$5:$B$12,MATCH(E271,'Pay rules'!$A$5:$A$12,0)),0))</f>
        <v/>
      </c>
      <c r="I271" s="15" t="str">
        <f>IF(B271="","",IF(AND(OR(E271="Completed",E271="Makeup completed",E271="Trial class"),N(F271)&gt;'Pay rules'!$B$15),ROUND(IF(F271&lt;='Pay rules'!$B$16,G271*'Pay rules'!$B$17,G271*F271/D271),2),0))</f>
        <v/>
      </c>
      <c r="J271" s="15" t="str">
        <f>IF(B271="","",ROUND(G271*H271-I271,2))</f>
        <v/>
      </c>
    </row>
    <row r="272" spans="1:10" x14ac:dyDescent="0.25">
      <c r="A272" s="14"/>
      <c r="G272" s="15" t="str">
        <f>IF(B272="","",IFERROR(ROUND(INDEX(Teachers!$B$2:$B$21,MATCH(B272,Teachers!$A$2:$A$21,0))*D272/60,2),0))</f>
        <v/>
      </c>
      <c r="H272" s="16" t="str">
        <f>IF(B272="","",IFERROR(INDEX('Pay rules'!$B$5:$B$12,MATCH(E272,'Pay rules'!$A$5:$A$12,0)),0))</f>
        <v/>
      </c>
      <c r="I272" s="15" t="str">
        <f>IF(B272="","",IF(AND(OR(E272="Completed",E272="Makeup completed",E272="Trial class"),N(F272)&gt;'Pay rules'!$B$15),ROUND(IF(F272&lt;='Pay rules'!$B$16,G272*'Pay rules'!$B$17,G272*F272/D272),2),0))</f>
        <v/>
      </c>
      <c r="J272" s="15" t="str">
        <f>IF(B272="","",ROUND(G272*H272-I272,2))</f>
        <v/>
      </c>
    </row>
    <row r="273" spans="1:10" x14ac:dyDescent="0.25">
      <c r="A273" s="14"/>
      <c r="G273" s="15" t="str">
        <f>IF(B273="","",IFERROR(ROUND(INDEX(Teachers!$B$2:$B$21,MATCH(B273,Teachers!$A$2:$A$21,0))*D273/60,2),0))</f>
        <v/>
      </c>
      <c r="H273" s="16" t="str">
        <f>IF(B273="","",IFERROR(INDEX('Pay rules'!$B$5:$B$12,MATCH(E273,'Pay rules'!$A$5:$A$12,0)),0))</f>
        <v/>
      </c>
      <c r="I273" s="15" t="str">
        <f>IF(B273="","",IF(AND(OR(E273="Completed",E273="Makeup completed",E273="Trial class"),N(F273)&gt;'Pay rules'!$B$15),ROUND(IF(F273&lt;='Pay rules'!$B$16,G273*'Pay rules'!$B$17,G273*F273/D273),2),0))</f>
        <v/>
      </c>
      <c r="J273" s="15" t="str">
        <f>IF(B273="","",ROUND(G273*H273-I273,2))</f>
        <v/>
      </c>
    </row>
    <row r="274" spans="1:10" x14ac:dyDescent="0.25">
      <c r="A274" s="14"/>
      <c r="G274" s="15" t="str">
        <f>IF(B274="","",IFERROR(ROUND(INDEX(Teachers!$B$2:$B$21,MATCH(B274,Teachers!$A$2:$A$21,0))*D274/60,2),0))</f>
        <v/>
      </c>
      <c r="H274" s="16" t="str">
        <f>IF(B274="","",IFERROR(INDEX('Pay rules'!$B$5:$B$12,MATCH(E274,'Pay rules'!$A$5:$A$12,0)),0))</f>
        <v/>
      </c>
      <c r="I274" s="15" t="str">
        <f>IF(B274="","",IF(AND(OR(E274="Completed",E274="Makeup completed",E274="Trial class"),N(F274)&gt;'Pay rules'!$B$15),ROUND(IF(F274&lt;='Pay rules'!$B$16,G274*'Pay rules'!$B$17,G274*F274/D274),2),0))</f>
        <v/>
      </c>
      <c r="J274" s="15" t="str">
        <f>IF(B274="","",ROUND(G274*H274-I274,2))</f>
        <v/>
      </c>
    </row>
    <row r="275" spans="1:10" x14ac:dyDescent="0.25">
      <c r="A275" s="14"/>
      <c r="G275" s="15" t="str">
        <f>IF(B275="","",IFERROR(ROUND(INDEX(Teachers!$B$2:$B$21,MATCH(B275,Teachers!$A$2:$A$21,0))*D275/60,2),0))</f>
        <v/>
      </c>
      <c r="H275" s="16" t="str">
        <f>IF(B275="","",IFERROR(INDEX('Pay rules'!$B$5:$B$12,MATCH(E275,'Pay rules'!$A$5:$A$12,0)),0))</f>
        <v/>
      </c>
      <c r="I275" s="15" t="str">
        <f>IF(B275="","",IF(AND(OR(E275="Completed",E275="Makeup completed",E275="Trial class"),N(F275)&gt;'Pay rules'!$B$15),ROUND(IF(F275&lt;='Pay rules'!$B$16,G275*'Pay rules'!$B$17,G275*F275/D275),2),0))</f>
        <v/>
      </c>
      <c r="J275" s="15" t="str">
        <f>IF(B275="","",ROUND(G275*H275-I275,2))</f>
        <v/>
      </c>
    </row>
    <row r="276" spans="1:10" x14ac:dyDescent="0.25">
      <c r="A276" s="14"/>
      <c r="G276" s="15" t="str">
        <f>IF(B276="","",IFERROR(ROUND(INDEX(Teachers!$B$2:$B$21,MATCH(B276,Teachers!$A$2:$A$21,0))*D276/60,2),0))</f>
        <v/>
      </c>
      <c r="H276" s="16" t="str">
        <f>IF(B276="","",IFERROR(INDEX('Pay rules'!$B$5:$B$12,MATCH(E276,'Pay rules'!$A$5:$A$12,0)),0))</f>
        <v/>
      </c>
      <c r="I276" s="15" t="str">
        <f>IF(B276="","",IF(AND(OR(E276="Completed",E276="Makeup completed",E276="Trial class"),N(F276)&gt;'Pay rules'!$B$15),ROUND(IF(F276&lt;='Pay rules'!$B$16,G276*'Pay rules'!$B$17,G276*F276/D276),2),0))</f>
        <v/>
      </c>
      <c r="J276" s="15" t="str">
        <f>IF(B276="","",ROUND(G276*H276-I276,2))</f>
        <v/>
      </c>
    </row>
    <row r="277" spans="1:10" x14ac:dyDescent="0.25">
      <c r="A277" s="14"/>
      <c r="G277" s="15" t="str">
        <f>IF(B277="","",IFERROR(ROUND(INDEX(Teachers!$B$2:$B$21,MATCH(B277,Teachers!$A$2:$A$21,0))*D277/60,2),0))</f>
        <v/>
      </c>
      <c r="H277" s="16" t="str">
        <f>IF(B277="","",IFERROR(INDEX('Pay rules'!$B$5:$B$12,MATCH(E277,'Pay rules'!$A$5:$A$12,0)),0))</f>
        <v/>
      </c>
      <c r="I277" s="15" t="str">
        <f>IF(B277="","",IF(AND(OR(E277="Completed",E277="Makeup completed",E277="Trial class"),N(F277)&gt;'Pay rules'!$B$15),ROUND(IF(F277&lt;='Pay rules'!$B$16,G277*'Pay rules'!$B$17,G277*F277/D277),2),0))</f>
        <v/>
      </c>
      <c r="J277" s="15" t="str">
        <f>IF(B277="","",ROUND(G277*H277-I277,2))</f>
        <v/>
      </c>
    </row>
    <row r="278" spans="1:10" x14ac:dyDescent="0.25">
      <c r="A278" s="14"/>
      <c r="G278" s="15" t="str">
        <f>IF(B278="","",IFERROR(ROUND(INDEX(Teachers!$B$2:$B$21,MATCH(B278,Teachers!$A$2:$A$21,0))*D278/60,2),0))</f>
        <v/>
      </c>
      <c r="H278" s="16" t="str">
        <f>IF(B278="","",IFERROR(INDEX('Pay rules'!$B$5:$B$12,MATCH(E278,'Pay rules'!$A$5:$A$12,0)),0))</f>
        <v/>
      </c>
      <c r="I278" s="15" t="str">
        <f>IF(B278="","",IF(AND(OR(E278="Completed",E278="Makeup completed",E278="Trial class"),N(F278)&gt;'Pay rules'!$B$15),ROUND(IF(F278&lt;='Pay rules'!$B$16,G278*'Pay rules'!$B$17,G278*F278/D278),2),0))</f>
        <v/>
      </c>
      <c r="J278" s="15" t="str">
        <f>IF(B278="","",ROUND(G278*H278-I278,2))</f>
        <v/>
      </c>
    </row>
    <row r="279" spans="1:10" x14ac:dyDescent="0.25">
      <c r="A279" s="14"/>
      <c r="G279" s="15" t="str">
        <f>IF(B279="","",IFERROR(ROUND(INDEX(Teachers!$B$2:$B$21,MATCH(B279,Teachers!$A$2:$A$21,0))*D279/60,2),0))</f>
        <v/>
      </c>
      <c r="H279" s="16" t="str">
        <f>IF(B279="","",IFERROR(INDEX('Pay rules'!$B$5:$B$12,MATCH(E279,'Pay rules'!$A$5:$A$12,0)),0))</f>
        <v/>
      </c>
      <c r="I279" s="15" t="str">
        <f>IF(B279="","",IF(AND(OR(E279="Completed",E279="Makeup completed",E279="Trial class"),N(F279)&gt;'Pay rules'!$B$15),ROUND(IF(F279&lt;='Pay rules'!$B$16,G279*'Pay rules'!$B$17,G279*F279/D279),2),0))</f>
        <v/>
      </c>
      <c r="J279" s="15" t="str">
        <f>IF(B279="","",ROUND(G279*H279-I279,2))</f>
        <v/>
      </c>
    </row>
    <row r="280" spans="1:10" x14ac:dyDescent="0.25">
      <c r="A280" s="14"/>
      <c r="G280" s="15" t="str">
        <f>IF(B280="","",IFERROR(ROUND(INDEX(Teachers!$B$2:$B$21,MATCH(B280,Teachers!$A$2:$A$21,0))*D280/60,2),0))</f>
        <v/>
      </c>
      <c r="H280" s="16" t="str">
        <f>IF(B280="","",IFERROR(INDEX('Pay rules'!$B$5:$B$12,MATCH(E280,'Pay rules'!$A$5:$A$12,0)),0))</f>
        <v/>
      </c>
      <c r="I280" s="15" t="str">
        <f>IF(B280="","",IF(AND(OR(E280="Completed",E280="Makeup completed",E280="Trial class"),N(F280)&gt;'Pay rules'!$B$15),ROUND(IF(F280&lt;='Pay rules'!$B$16,G280*'Pay rules'!$B$17,G280*F280/D280),2),0))</f>
        <v/>
      </c>
      <c r="J280" s="15" t="str">
        <f>IF(B280="","",ROUND(G280*H280-I280,2))</f>
        <v/>
      </c>
    </row>
    <row r="281" spans="1:10" x14ac:dyDescent="0.25">
      <c r="A281" s="14"/>
      <c r="G281" s="15" t="str">
        <f>IF(B281="","",IFERROR(ROUND(INDEX(Teachers!$B$2:$B$21,MATCH(B281,Teachers!$A$2:$A$21,0))*D281/60,2),0))</f>
        <v/>
      </c>
      <c r="H281" s="16" t="str">
        <f>IF(B281="","",IFERROR(INDEX('Pay rules'!$B$5:$B$12,MATCH(E281,'Pay rules'!$A$5:$A$12,0)),0))</f>
        <v/>
      </c>
      <c r="I281" s="15" t="str">
        <f>IF(B281="","",IF(AND(OR(E281="Completed",E281="Makeup completed",E281="Trial class"),N(F281)&gt;'Pay rules'!$B$15),ROUND(IF(F281&lt;='Pay rules'!$B$16,G281*'Pay rules'!$B$17,G281*F281/D281),2),0))</f>
        <v/>
      </c>
      <c r="J281" s="15" t="str">
        <f>IF(B281="","",ROUND(G281*H281-I281,2))</f>
        <v/>
      </c>
    </row>
    <row r="282" spans="1:10" x14ac:dyDescent="0.25">
      <c r="A282" s="14"/>
      <c r="G282" s="15" t="str">
        <f>IF(B282="","",IFERROR(ROUND(INDEX(Teachers!$B$2:$B$21,MATCH(B282,Teachers!$A$2:$A$21,0))*D282/60,2),0))</f>
        <v/>
      </c>
      <c r="H282" s="16" t="str">
        <f>IF(B282="","",IFERROR(INDEX('Pay rules'!$B$5:$B$12,MATCH(E282,'Pay rules'!$A$5:$A$12,0)),0))</f>
        <v/>
      </c>
      <c r="I282" s="15" t="str">
        <f>IF(B282="","",IF(AND(OR(E282="Completed",E282="Makeup completed",E282="Trial class"),N(F282)&gt;'Pay rules'!$B$15),ROUND(IF(F282&lt;='Pay rules'!$B$16,G282*'Pay rules'!$B$17,G282*F282/D282),2),0))</f>
        <v/>
      </c>
      <c r="J282" s="15" t="str">
        <f>IF(B282="","",ROUND(G282*H282-I282,2))</f>
        <v/>
      </c>
    </row>
    <row r="283" spans="1:10" x14ac:dyDescent="0.25">
      <c r="A283" s="14"/>
      <c r="G283" s="15" t="str">
        <f>IF(B283="","",IFERROR(ROUND(INDEX(Teachers!$B$2:$B$21,MATCH(B283,Teachers!$A$2:$A$21,0))*D283/60,2),0))</f>
        <v/>
      </c>
      <c r="H283" s="16" t="str">
        <f>IF(B283="","",IFERROR(INDEX('Pay rules'!$B$5:$B$12,MATCH(E283,'Pay rules'!$A$5:$A$12,0)),0))</f>
        <v/>
      </c>
      <c r="I283" s="15" t="str">
        <f>IF(B283="","",IF(AND(OR(E283="Completed",E283="Makeup completed",E283="Trial class"),N(F283)&gt;'Pay rules'!$B$15),ROUND(IF(F283&lt;='Pay rules'!$B$16,G283*'Pay rules'!$B$17,G283*F283/D283),2),0))</f>
        <v/>
      </c>
      <c r="J283" s="15" t="str">
        <f>IF(B283="","",ROUND(G283*H283-I283,2))</f>
        <v/>
      </c>
    </row>
    <row r="284" spans="1:10" x14ac:dyDescent="0.25">
      <c r="A284" s="14"/>
      <c r="G284" s="15" t="str">
        <f>IF(B284="","",IFERROR(ROUND(INDEX(Teachers!$B$2:$B$21,MATCH(B284,Teachers!$A$2:$A$21,0))*D284/60,2),0))</f>
        <v/>
      </c>
      <c r="H284" s="16" t="str">
        <f>IF(B284="","",IFERROR(INDEX('Pay rules'!$B$5:$B$12,MATCH(E284,'Pay rules'!$A$5:$A$12,0)),0))</f>
        <v/>
      </c>
      <c r="I284" s="15" t="str">
        <f>IF(B284="","",IF(AND(OR(E284="Completed",E284="Makeup completed",E284="Trial class"),N(F284)&gt;'Pay rules'!$B$15),ROUND(IF(F284&lt;='Pay rules'!$B$16,G284*'Pay rules'!$B$17,G284*F284/D284),2),0))</f>
        <v/>
      </c>
      <c r="J284" s="15" t="str">
        <f>IF(B284="","",ROUND(G284*H284-I284,2))</f>
        <v/>
      </c>
    </row>
    <row r="285" spans="1:10" x14ac:dyDescent="0.25">
      <c r="A285" s="14"/>
      <c r="G285" s="15" t="str">
        <f>IF(B285="","",IFERROR(ROUND(INDEX(Teachers!$B$2:$B$21,MATCH(B285,Teachers!$A$2:$A$21,0))*D285/60,2),0))</f>
        <v/>
      </c>
      <c r="H285" s="16" t="str">
        <f>IF(B285="","",IFERROR(INDEX('Pay rules'!$B$5:$B$12,MATCH(E285,'Pay rules'!$A$5:$A$12,0)),0))</f>
        <v/>
      </c>
      <c r="I285" s="15" t="str">
        <f>IF(B285="","",IF(AND(OR(E285="Completed",E285="Makeup completed",E285="Trial class"),N(F285)&gt;'Pay rules'!$B$15),ROUND(IF(F285&lt;='Pay rules'!$B$16,G285*'Pay rules'!$B$17,G285*F285/D285),2),0))</f>
        <v/>
      </c>
      <c r="J285" s="15" t="str">
        <f>IF(B285="","",ROUND(G285*H285-I285,2))</f>
        <v/>
      </c>
    </row>
    <row r="286" spans="1:10" x14ac:dyDescent="0.25">
      <c r="A286" s="14"/>
      <c r="G286" s="15" t="str">
        <f>IF(B286="","",IFERROR(ROUND(INDEX(Teachers!$B$2:$B$21,MATCH(B286,Teachers!$A$2:$A$21,0))*D286/60,2),0))</f>
        <v/>
      </c>
      <c r="H286" s="16" t="str">
        <f>IF(B286="","",IFERROR(INDEX('Pay rules'!$B$5:$B$12,MATCH(E286,'Pay rules'!$A$5:$A$12,0)),0))</f>
        <v/>
      </c>
      <c r="I286" s="15" t="str">
        <f>IF(B286="","",IF(AND(OR(E286="Completed",E286="Makeup completed",E286="Trial class"),N(F286)&gt;'Pay rules'!$B$15),ROUND(IF(F286&lt;='Pay rules'!$B$16,G286*'Pay rules'!$B$17,G286*F286/D286),2),0))</f>
        <v/>
      </c>
      <c r="J286" s="15" t="str">
        <f>IF(B286="","",ROUND(G286*H286-I286,2))</f>
        <v/>
      </c>
    </row>
    <row r="287" spans="1:10" x14ac:dyDescent="0.25">
      <c r="A287" s="14"/>
      <c r="G287" s="15" t="str">
        <f>IF(B287="","",IFERROR(ROUND(INDEX(Teachers!$B$2:$B$21,MATCH(B287,Teachers!$A$2:$A$21,0))*D287/60,2),0))</f>
        <v/>
      </c>
      <c r="H287" s="16" t="str">
        <f>IF(B287="","",IFERROR(INDEX('Pay rules'!$B$5:$B$12,MATCH(E287,'Pay rules'!$A$5:$A$12,0)),0))</f>
        <v/>
      </c>
      <c r="I287" s="15" t="str">
        <f>IF(B287="","",IF(AND(OR(E287="Completed",E287="Makeup completed",E287="Trial class"),N(F287)&gt;'Pay rules'!$B$15),ROUND(IF(F287&lt;='Pay rules'!$B$16,G287*'Pay rules'!$B$17,G287*F287/D287),2),0))</f>
        <v/>
      </c>
      <c r="J287" s="15" t="str">
        <f>IF(B287="","",ROUND(G287*H287-I287,2))</f>
        <v/>
      </c>
    </row>
    <row r="288" spans="1:10" x14ac:dyDescent="0.25">
      <c r="A288" s="14"/>
      <c r="G288" s="15" t="str">
        <f>IF(B288="","",IFERROR(ROUND(INDEX(Teachers!$B$2:$B$21,MATCH(B288,Teachers!$A$2:$A$21,0))*D288/60,2),0))</f>
        <v/>
      </c>
      <c r="H288" s="16" t="str">
        <f>IF(B288="","",IFERROR(INDEX('Pay rules'!$B$5:$B$12,MATCH(E288,'Pay rules'!$A$5:$A$12,0)),0))</f>
        <v/>
      </c>
      <c r="I288" s="15" t="str">
        <f>IF(B288="","",IF(AND(OR(E288="Completed",E288="Makeup completed",E288="Trial class"),N(F288)&gt;'Pay rules'!$B$15),ROUND(IF(F288&lt;='Pay rules'!$B$16,G288*'Pay rules'!$B$17,G288*F288/D288),2),0))</f>
        <v/>
      </c>
      <c r="J288" s="15" t="str">
        <f>IF(B288="","",ROUND(G288*H288-I288,2))</f>
        <v/>
      </c>
    </row>
    <row r="289" spans="1:10" x14ac:dyDescent="0.25">
      <c r="A289" s="14"/>
      <c r="G289" s="15" t="str">
        <f>IF(B289="","",IFERROR(ROUND(INDEX(Teachers!$B$2:$B$21,MATCH(B289,Teachers!$A$2:$A$21,0))*D289/60,2),0))</f>
        <v/>
      </c>
      <c r="H289" s="16" t="str">
        <f>IF(B289="","",IFERROR(INDEX('Pay rules'!$B$5:$B$12,MATCH(E289,'Pay rules'!$A$5:$A$12,0)),0))</f>
        <v/>
      </c>
      <c r="I289" s="15" t="str">
        <f>IF(B289="","",IF(AND(OR(E289="Completed",E289="Makeup completed",E289="Trial class"),N(F289)&gt;'Pay rules'!$B$15),ROUND(IF(F289&lt;='Pay rules'!$B$16,G289*'Pay rules'!$B$17,G289*F289/D289),2),0))</f>
        <v/>
      </c>
      <c r="J289" s="15" t="str">
        <f>IF(B289="","",ROUND(G289*H289-I289,2))</f>
        <v/>
      </c>
    </row>
    <row r="290" spans="1:10" x14ac:dyDescent="0.25">
      <c r="A290" s="14"/>
      <c r="G290" s="15" t="str">
        <f>IF(B290="","",IFERROR(ROUND(INDEX(Teachers!$B$2:$B$21,MATCH(B290,Teachers!$A$2:$A$21,0))*D290/60,2),0))</f>
        <v/>
      </c>
      <c r="H290" s="16" t="str">
        <f>IF(B290="","",IFERROR(INDEX('Pay rules'!$B$5:$B$12,MATCH(E290,'Pay rules'!$A$5:$A$12,0)),0))</f>
        <v/>
      </c>
      <c r="I290" s="15" t="str">
        <f>IF(B290="","",IF(AND(OR(E290="Completed",E290="Makeup completed",E290="Trial class"),N(F290)&gt;'Pay rules'!$B$15),ROUND(IF(F290&lt;='Pay rules'!$B$16,G290*'Pay rules'!$B$17,G290*F290/D290),2),0))</f>
        <v/>
      </c>
      <c r="J290" s="15" t="str">
        <f>IF(B290="","",ROUND(G290*H290-I290,2))</f>
        <v/>
      </c>
    </row>
    <row r="291" spans="1:10" x14ac:dyDescent="0.25">
      <c r="A291" s="14"/>
      <c r="G291" s="15" t="str">
        <f>IF(B291="","",IFERROR(ROUND(INDEX(Teachers!$B$2:$B$21,MATCH(B291,Teachers!$A$2:$A$21,0))*D291/60,2),0))</f>
        <v/>
      </c>
      <c r="H291" s="16" t="str">
        <f>IF(B291="","",IFERROR(INDEX('Pay rules'!$B$5:$B$12,MATCH(E291,'Pay rules'!$A$5:$A$12,0)),0))</f>
        <v/>
      </c>
      <c r="I291" s="15" t="str">
        <f>IF(B291="","",IF(AND(OR(E291="Completed",E291="Makeup completed",E291="Trial class"),N(F291)&gt;'Pay rules'!$B$15),ROUND(IF(F291&lt;='Pay rules'!$B$16,G291*'Pay rules'!$B$17,G291*F291/D291),2),0))</f>
        <v/>
      </c>
      <c r="J291" s="15" t="str">
        <f>IF(B291="","",ROUND(G291*H291-I291,2))</f>
        <v/>
      </c>
    </row>
    <row r="292" spans="1:10" x14ac:dyDescent="0.25">
      <c r="A292" s="14"/>
      <c r="G292" s="15" t="str">
        <f>IF(B292="","",IFERROR(ROUND(INDEX(Teachers!$B$2:$B$21,MATCH(B292,Teachers!$A$2:$A$21,0))*D292/60,2),0))</f>
        <v/>
      </c>
      <c r="H292" s="16" t="str">
        <f>IF(B292="","",IFERROR(INDEX('Pay rules'!$B$5:$B$12,MATCH(E292,'Pay rules'!$A$5:$A$12,0)),0))</f>
        <v/>
      </c>
      <c r="I292" s="15" t="str">
        <f>IF(B292="","",IF(AND(OR(E292="Completed",E292="Makeup completed",E292="Trial class"),N(F292)&gt;'Pay rules'!$B$15),ROUND(IF(F292&lt;='Pay rules'!$B$16,G292*'Pay rules'!$B$17,G292*F292/D292),2),0))</f>
        <v/>
      </c>
      <c r="J292" s="15" t="str">
        <f>IF(B292="","",ROUND(G292*H292-I292,2))</f>
        <v/>
      </c>
    </row>
    <row r="293" spans="1:10" x14ac:dyDescent="0.25">
      <c r="A293" s="14"/>
      <c r="G293" s="15" t="str">
        <f>IF(B293="","",IFERROR(ROUND(INDEX(Teachers!$B$2:$B$21,MATCH(B293,Teachers!$A$2:$A$21,0))*D293/60,2),0))</f>
        <v/>
      </c>
      <c r="H293" s="16" t="str">
        <f>IF(B293="","",IFERROR(INDEX('Pay rules'!$B$5:$B$12,MATCH(E293,'Pay rules'!$A$5:$A$12,0)),0))</f>
        <v/>
      </c>
      <c r="I293" s="15" t="str">
        <f>IF(B293="","",IF(AND(OR(E293="Completed",E293="Makeup completed",E293="Trial class"),N(F293)&gt;'Pay rules'!$B$15),ROUND(IF(F293&lt;='Pay rules'!$B$16,G293*'Pay rules'!$B$17,G293*F293/D293),2),0))</f>
        <v/>
      </c>
      <c r="J293" s="15" t="str">
        <f>IF(B293="","",ROUND(G293*H293-I293,2))</f>
        <v/>
      </c>
    </row>
    <row r="294" spans="1:10" x14ac:dyDescent="0.25">
      <c r="A294" s="14"/>
      <c r="G294" s="15" t="str">
        <f>IF(B294="","",IFERROR(ROUND(INDEX(Teachers!$B$2:$B$21,MATCH(B294,Teachers!$A$2:$A$21,0))*D294/60,2),0))</f>
        <v/>
      </c>
      <c r="H294" s="16" t="str">
        <f>IF(B294="","",IFERROR(INDEX('Pay rules'!$B$5:$B$12,MATCH(E294,'Pay rules'!$A$5:$A$12,0)),0))</f>
        <v/>
      </c>
      <c r="I294" s="15" t="str">
        <f>IF(B294="","",IF(AND(OR(E294="Completed",E294="Makeup completed",E294="Trial class"),N(F294)&gt;'Pay rules'!$B$15),ROUND(IF(F294&lt;='Pay rules'!$B$16,G294*'Pay rules'!$B$17,G294*F294/D294),2),0))</f>
        <v/>
      </c>
      <c r="J294" s="15" t="str">
        <f>IF(B294="","",ROUND(G294*H294-I294,2))</f>
        <v/>
      </c>
    </row>
    <row r="295" spans="1:10" x14ac:dyDescent="0.25">
      <c r="A295" s="14"/>
      <c r="G295" s="15" t="str">
        <f>IF(B295="","",IFERROR(ROUND(INDEX(Teachers!$B$2:$B$21,MATCH(B295,Teachers!$A$2:$A$21,0))*D295/60,2),0))</f>
        <v/>
      </c>
      <c r="H295" s="16" t="str">
        <f>IF(B295="","",IFERROR(INDEX('Pay rules'!$B$5:$B$12,MATCH(E295,'Pay rules'!$A$5:$A$12,0)),0))</f>
        <v/>
      </c>
      <c r="I295" s="15" t="str">
        <f>IF(B295="","",IF(AND(OR(E295="Completed",E295="Makeup completed",E295="Trial class"),N(F295)&gt;'Pay rules'!$B$15),ROUND(IF(F295&lt;='Pay rules'!$B$16,G295*'Pay rules'!$B$17,G295*F295/D295),2),0))</f>
        <v/>
      </c>
      <c r="J295" s="15" t="str">
        <f>IF(B295="","",ROUND(G295*H295-I295,2))</f>
        <v/>
      </c>
    </row>
    <row r="296" spans="1:10" x14ac:dyDescent="0.25">
      <c r="A296" s="14"/>
      <c r="G296" s="15" t="str">
        <f>IF(B296="","",IFERROR(ROUND(INDEX(Teachers!$B$2:$B$21,MATCH(B296,Teachers!$A$2:$A$21,0))*D296/60,2),0))</f>
        <v/>
      </c>
      <c r="H296" s="16" t="str">
        <f>IF(B296="","",IFERROR(INDEX('Pay rules'!$B$5:$B$12,MATCH(E296,'Pay rules'!$A$5:$A$12,0)),0))</f>
        <v/>
      </c>
      <c r="I296" s="15" t="str">
        <f>IF(B296="","",IF(AND(OR(E296="Completed",E296="Makeup completed",E296="Trial class"),N(F296)&gt;'Pay rules'!$B$15),ROUND(IF(F296&lt;='Pay rules'!$B$16,G296*'Pay rules'!$B$17,G296*F296/D296),2),0))</f>
        <v/>
      </c>
      <c r="J296" s="15" t="str">
        <f>IF(B296="","",ROUND(G296*H296-I296,2))</f>
        <v/>
      </c>
    </row>
    <row r="297" spans="1:10" x14ac:dyDescent="0.25">
      <c r="A297" s="14"/>
      <c r="G297" s="15" t="str">
        <f>IF(B297="","",IFERROR(ROUND(INDEX(Teachers!$B$2:$B$21,MATCH(B297,Teachers!$A$2:$A$21,0))*D297/60,2),0))</f>
        <v/>
      </c>
      <c r="H297" s="16" t="str">
        <f>IF(B297="","",IFERROR(INDEX('Pay rules'!$B$5:$B$12,MATCH(E297,'Pay rules'!$A$5:$A$12,0)),0))</f>
        <v/>
      </c>
      <c r="I297" s="15" t="str">
        <f>IF(B297="","",IF(AND(OR(E297="Completed",E297="Makeup completed",E297="Trial class"),N(F297)&gt;'Pay rules'!$B$15),ROUND(IF(F297&lt;='Pay rules'!$B$16,G297*'Pay rules'!$B$17,G297*F297/D297),2),0))</f>
        <v/>
      </c>
      <c r="J297" s="15" t="str">
        <f>IF(B297="","",ROUND(G297*H297-I297,2))</f>
        <v/>
      </c>
    </row>
    <row r="298" spans="1:10" x14ac:dyDescent="0.25">
      <c r="A298" s="14"/>
      <c r="G298" s="15" t="str">
        <f>IF(B298="","",IFERROR(ROUND(INDEX(Teachers!$B$2:$B$21,MATCH(B298,Teachers!$A$2:$A$21,0))*D298/60,2),0))</f>
        <v/>
      </c>
      <c r="H298" s="16" t="str">
        <f>IF(B298="","",IFERROR(INDEX('Pay rules'!$B$5:$B$12,MATCH(E298,'Pay rules'!$A$5:$A$12,0)),0))</f>
        <v/>
      </c>
      <c r="I298" s="15" t="str">
        <f>IF(B298="","",IF(AND(OR(E298="Completed",E298="Makeup completed",E298="Trial class"),N(F298)&gt;'Pay rules'!$B$15),ROUND(IF(F298&lt;='Pay rules'!$B$16,G298*'Pay rules'!$B$17,G298*F298/D298),2),0))</f>
        <v/>
      </c>
      <c r="J298" s="15" t="str">
        <f>IF(B298="","",ROUND(G298*H298-I298,2))</f>
        <v/>
      </c>
    </row>
    <row r="299" spans="1:10" x14ac:dyDescent="0.25">
      <c r="A299" s="14"/>
      <c r="G299" s="15" t="str">
        <f>IF(B299="","",IFERROR(ROUND(INDEX(Teachers!$B$2:$B$21,MATCH(B299,Teachers!$A$2:$A$21,0))*D299/60,2),0))</f>
        <v/>
      </c>
      <c r="H299" s="16" t="str">
        <f>IF(B299="","",IFERROR(INDEX('Pay rules'!$B$5:$B$12,MATCH(E299,'Pay rules'!$A$5:$A$12,0)),0))</f>
        <v/>
      </c>
      <c r="I299" s="15" t="str">
        <f>IF(B299="","",IF(AND(OR(E299="Completed",E299="Makeup completed",E299="Trial class"),N(F299)&gt;'Pay rules'!$B$15),ROUND(IF(F299&lt;='Pay rules'!$B$16,G299*'Pay rules'!$B$17,G299*F299/D299),2),0))</f>
        <v/>
      </c>
      <c r="J299" s="15" t="str">
        <f>IF(B299="","",ROUND(G299*H299-I299,2))</f>
        <v/>
      </c>
    </row>
    <row r="300" spans="1:10" x14ac:dyDescent="0.25">
      <c r="A300" s="14"/>
      <c r="G300" s="15" t="str">
        <f>IF(B300="","",IFERROR(ROUND(INDEX(Teachers!$B$2:$B$21,MATCH(B300,Teachers!$A$2:$A$21,0))*D300/60,2),0))</f>
        <v/>
      </c>
      <c r="H300" s="16" t="str">
        <f>IF(B300="","",IFERROR(INDEX('Pay rules'!$B$5:$B$12,MATCH(E300,'Pay rules'!$A$5:$A$12,0)),0))</f>
        <v/>
      </c>
      <c r="I300" s="15" t="str">
        <f>IF(B300="","",IF(AND(OR(E300="Completed",E300="Makeup completed",E300="Trial class"),N(F300)&gt;'Pay rules'!$B$15),ROUND(IF(F300&lt;='Pay rules'!$B$16,G300*'Pay rules'!$B$17,G300*F300/D300),2),0))</f>
        <v/>
      </c>
      <c r="J300" s="15" t="str">
        <f>IF(B300="","",ROUND(G300*H300-I300,2))</f>
        <v/>
      </c>
    </row>
    <row r="301" spans="1:10" x14ac:dyDescent="0.25">
      <c r="A301" s="14"/>
      <c r="G301" s="15" t="str">
        <f>IF(B301="","",IFERROR(ROUND(INDEX(Teachers!$B$2:$B$21,MATCH(B301,Teachers!$A$2:$A$21,0))*D301/60,2),0))</f>
        <v/>
      </c>
      <c r="H301" s="16" t="str">
        <f>IF(B301="","",IFERROR(INDEX('Pay rules'!$B$5:$B$12,MATCH(E301,'Pay rules'!$A$5:$A$12,0)),0))</f>
        <v/>
      </c>
      <c r="I301" s="15" t="str">
        <f>IF(B301="","",IF(AND(OR(E301="Completed",E301="Makeup completed",E301="Trial class"),N(F301)&gt;'Pay rules'!$B$15),ROUND(IF(F301&lt;='Pay rules'!$B$16,G301*'Pay rules'!$B$17,G301*F301/D301),2),0))</f>
        <v/>
      </c>
      <c r="J301" s="15" t="str">
        <f>IF(B301="","",ROUND(G301*H301-I301,2))</f>
        <v/>
      </c>
    </row>
    <row r="302" spans="1:10" x14ac:dyDescent="0.25">
      <c r="A302" s="14"/>
      <c r="G302" s="15" t="str">
        <f>IF(B302="","",IFERROR(ROUND(INDEX(Teachers!$B$2:$B$21,MATCH(B302,Teachers!$A$2:$A$21,0))*D302/60,2),0))</f>
        <v/>
      </c>
      <c r="H302" s="16" t="str">
        <f>IF(B302="","",IFERROR(INDEX('Pay rules'!$B$5:$B$12,MATCH(E302,'Pay rules'!$A$5:$A$12,0)),0))</f>
        <v/>
      </c>
      <c r="I302" s="15" t="str">
        <f>IF(B302="","",IF(AND(OR(E302="Completed",E302="Makeup completed",E302="Trial class"),N(F302)&gt;'Pay rules'!$B$15),ROUND(IF(F302&lt;='Pay rules'!$B$16,G302*'Pay rules'!$B$17,G302*F302/D302),2),0))</f>
        <v/>
      </c>
      <c r="J302" s="15" t="str">
        <f>IF(B302="","",ROUND(G302*H302-I302,2))</f>
        <v/>
      </c>
    </row>
    <row r="303" spans="1:10" x14ac:dyDescent="0.25">
      <c r="A303" s="14"/>
      <c r="G303" s="15" t="str">
        <f>IF(B303="","",IFERROR(ROUND(INDEX(Teachers!$B$2:$B$21,MATCH(B303,Teachers!$A$2:$A$21,0))*D303/60,2),0))</f>
        <v/>
      </c>
      <c r="H303" s="16" t="str">
        <f>IF(B303="","",IFERROR(INDEX('Pay rules'!$B$5:$B$12,MATCH(E303,'Pay rules'!$A$5:$A$12,0)),0))</f>
        <v/>
      </c>
      <c r="I303" s="15" t="str">
        <f>IF(B303="","",IF(AND(OR(E303="Completed",E303="Makeup completed",E303="Trial class"),N(F303)&gt;'Pay rules'!$B$15),ROUND(IF(F303&lt;='Pay rules'!$B$16,G303*'Pay rules'!$B$17,G303*F303/D303),2),0))</f>
        <v/>
      </c>
      <c r="J303" s="15" t="str">
        <f>IF(B303="","",ROUND(G303*H303-I303,2))</f>
        <v/>
      </c>
    </row>
    <row r="304" spans="1:10" x14ac:dyDescent="0.25">
      <c r="A304" s="14"/>
      <c r="G304" s="15" t="str">
        <f>IF(B304="","",IFERROR(ROUND(INDEX(Teachers!$B$2:$B$21,MATCH(B304,Teachers!$A$2:$A$21,0))*D304/60,2),0))</f>
        <v/>
      </c>
      <c r="H304" s="16" t="str">
        <f>IF(B304="","",IFERROR(INDEX('Pay rules'!$B$5:$B$12,MATCH(E304,'Pay rules'!$A$5:$A$12,0)),0))</f>
        <v/>
      </c>
      <c r="I304" s="15" t="str">
        <f>IF(B304="","",IF(AND(OR(E304="Completed",E304="Makeup completed",E304="Trial class"),N(F304)&gt;'Pay rules'!$B$15),ROUND(IF(F304&lt;='Pay rules'!$B$16,G304*'Pay rules'!$B$17,G304*F304/D304),2),0))</f>
        <v/>
      </c>
      <c r="J304" s="15" t="str">
        <f>IF(B304="","",ROUND(G304*H304-I304,2))</f>
        <v/>
      </c>
    </row>
    <row r="305" spans="1:10" x14ac:dyDescent="0.25">
      <c r="A305" s="14"/>
      <c r="G305" s="15" t="str">
        <f>IF(B305="","",IFERROR(ROUND(INDEX(Teachers!$B$2:$B$21,MATCH(B305,Teachers!$A$2:$A$21,0))*D305/60,2),0))</f>
        <v/>
      </c>
      <c r="H305" s="16" t="str">
        <f>IF(B305="","",IFERROR(INDEX('Pay rules'!$B$5:$B$12,MATCH(E305,'Pay rules'!$A$5:$A$12,0)),0))</f>
        <v/>
      </c>
      <c r="I305" s="15" t="str">
        <f>IF(B305="","",IF(AND(OR(E305="Completed",E305="Makeup completed",E305="Trial class"),N(F305)&gt;'Pay rules'!$B$15),ROUND(IF(F305&lt;='Pay rules'!$B$16,G305*'Pay rules'!$B$17,G305*F305/D305),2),0))</f>
        <v/>
      </c>
      <c r="J305" s="15" t="str">
        <f>IF(B305="","",ROUND(G305*H305-I305,2))</f>
        <v/>
      </c>
    </row>
    <row r="306" spans="1:10" x14ac:dyDescent="0.25">
      <c r="A306" s="14"/>
      <c r="G306" s="15" t="str">
        <f>IF(B306="","",IFERROR(ROUND(INDEX(Teachers!$B$2:$B$21,MATCH(B306,Teachers!$A$2:$A$21,0))*D306/60,2),0))</f>
        <v/>
      </c>
      <c r="H306" s="16" t="str">
        <f>IF(B306="","",IFERROR(INDEX('Pay rules'!$B$5:$B$12,MATCH(E306,'Pay rules'!$A$5:$A$12,0)),0))</f>
        <v/>
      </c>
      <c r="I306" s="15" t="str">
        <f>IF(B306="","",IF(AND(OR(E306="Completed",E306="Makeup completed",E306="Trial class"),N(F306)&gt;'Pay rules'!$B$15),ROUND(IF(F306&lt;='Pay rules'!$B$16,G306*'Pay rules'!$B$17,G306*F306/D306),2),0))</f>
        <v/>
      </c>
      <c r="J306" s="15" t="str">
        <f>IF(B306="","",ROUND(G306*H306-I306,2))</f>
        <v/>
      </c>
    </row>
    <row r="307" spans="1:10" x14ac:dyDescent="0.25">
      <c r="A307" s="14"/>
      <c r="G307" s="15" t="str">
        <f>IF(B307="","",IFERROR(ROUND(INDEX(Teachers!$B$2:$B$21,MATCH(B307,Teachers!$A$2:$A$21,0))*D307/60,2),0))</f>
        <v/>
      </c>
      <c r="H307" s="16" t="str">
        <f>IF(B307="","",IFERROR(INDEX('Pay rules'!$B$5:$B$12,MATCH(E307,'Pay rules'!$A$5:$A$12,0)),0))</f>
        <v/>
      </c>
      <c r="I307" s="15" t="str">
        <f>IF(B307="","",IF(AND(OR(E307="Completed",E307="Makeup completed",E307="Trial class"),N(F307)&gt;'Pay rules'!$B$15),ROUND(IF(F307&lt;='Pay rules'!$B$16,G307*'Pay rules'!$B$17,G307*F307/D307),2),0))</f>
        <v/>
      </c>
      <c r="J307" s="15" t="str">
        <f>IF(B307="","",ROUND(G307*H307-I307,2))</f>
        <v/>
      </c>
    </row>
    <row r="308" spans="1:10" x14ac:dyDescent="0.25">
      <c r="A308" s="14"/>
      <c r="G308" s="15" t="str">
        <f>IF(B308="","",IFERROR(ROUND(INDEX(Teachers!$B$2:$B$21,MATCH(B308,Teachers!$A$2:$A$21,0))*D308/60,2),0))</f>
        <v/>
      </c>
      <c r="H308" s="16" t="str">
        <f>IF(B308="","",IFERROR(INDEX('Pay rules'!$B$5:$B$12,MATCH(E308,'Pay rules'!$A$5:$A$12,0)),0))</f>
        <v/>
      </c>
      <c r="I308" s="15" t="str">
        <f>IF(B308="","",IF(AND(OR(E308="Completed",E308="Makeup completed",E308="Trial class"),N(F308)&gt;'Pay rules'!$B$15),ROUND(IF(F308&lt;='Pay rules'!$B$16,G308*'Pay rules'!$B$17,G308*F308/D308),2),0))</f>
        <v/>
      </c>
      <c r="J308" s="15" t="str">
        <f>IF(B308="","",ROUND(G308*H308-I308,2))</f>
        <v/>
      </c>
    </row>
    <row r="309" spans="1:10" x14ac:dyDescent="0.25">
      <c r="A309" s="14"/>
      <c r="G309" s="15" t="str">
        <f>IF(B309="","",IFERROR(ROUND(INDEX(Teachers!$B$2:$B$21,MATCH(B309,Teachers!$A$2:$A$21,0))*D309/60,2),0))</f>
        <v/>
      </c>
      <c r="H309" s="16" t="str">
        <f>IF(B309="","",IFERROR(INDEX('Pay rules'!$B$5:$B$12,MATCH(E309,'Pay rules'!$A$5:$A$12,0)),0))</f>
        <v/>
      </c>
      <c r="I309" s="15" t="str">
        <f>IF(B309="","",IF(AND(OR(E309="Completed",E309="Makeup completed",E309="Trial class"),N(F309)&gt;'Pay rules'!$B$15),ROUND(IF(F309&lt;='Pay rules'!$B$16,G309*'Pay rules'!$B$17,G309*F309/D309),2),0))</f>
        <v/>
      </c>
      <c r="J309" s="15" t="str">
        <f>IF(B309="","",ROUND(G309*H309-I309,2))</f>
        <v/>
      </c>
    </row>
    <row r="310" spans="1:10" x14ac:dyDescent="0.25">
      <c r="A310" s="14"/>
      <c r="G310" s="15" t="str">
        <f>IF(B310="","",IFERROR(ROUND(INDEX(Teachers!$B$2:$B$21,MATCH(B310,Teachers!$A$2:$A$21,0))*D310/60,2),0))</f>
        <v/>
      </c>
      <c r="H310" s="16" t="str">
        <f>IF(B310="","",IFERROR(INDEX('Pay rules'!$B$5:$B$12,MATCH(E310,'Pay rules'!$A$5:$A$12,0)),0))</f>
        <v/>
      </c>
      <c r="I310" s="15" t="str">
        <f>IF(B310="","",IF(AND(OR(E310="Completed",E310="Makeup completed",E310="Trial class"),N(F310)&gt;'Pay rules'!$B$15),ROUND(IF(F310&lt;='Pay rules'!$B$16,G310*'Pay rules'!$B$17,G310*F310/D310),2),0))</f>
        <v/>
      </c>
      <c r="J310" s="15" t="str">
        <f>IF(B310="","",ROUND(G310*H310-I310,2))</f>
        <v/>
      </c>
    </row>
    <row r="311" spans="1:10" x14ac:dyDescent="0.25">
      <c r="A311" s="14"/>
      <c r="G311" s="15" t="str">
        <f>IF(B311="","",IFERROR(ROUND(INDEX(Teachers!$B$2:$B$21,MATCH(B311,Teachers!$A$2:$A$21,0))*D311/60,2),0))</f>
        <v/>
      </c>
      <c r="H311" s="16" t="str">
        <f>IF(B311="","",IFERROR(INDEX('Pay rules'!$B$5:$B$12,MATCH(E311,'Pay rules'!$A$5:$A$12,0)),0))</f>
        <v/>
      </c>
      <c r="I311" s="15" t="str">
        <f>IF(B311="","",IF(AND(OR(E311="Completed",E311="Makeup completed",E311="Trial class"),N(F311)&gt;'Pay rules'!$B$15),ROUND(IF(F311&lt;='Pay rules'!$B$16,G311*'Pay rules'!$B$17,G311*F311/D311),2),0))</f>
        <v/>
      </c>
      <c r="J311" s="15" t="str">
        <f>IF(B311="","",ROUND(G311*H311-I311,2))</f>
        <v/>
      </c>
    </row>
    <row r="312" spans="1:10" x14ac:dyDescent="0.25">
      <c r="A312" s="14"/>
      <c r="G312" s="15" t="str">
        <f>IF(B312="","",IFERROR(ROUND(INDEX(Teachers!$B$2:$B$21,MATCH(B312,Teachers!$A$2:$A$21,0))*D312/60,2),0))</f>
        <v/>
      </c>
      <c r="H312" s="16" t="str">
        <f>IF(B312="","",IFERROR(INDEX('Pay rules'!$B$5:$B$12,MATCH(E312,'Pay rules'!$A$5:$A$12,0)),0))</f>
        <v/>
      </c>
      <c r="I312" s="15" t="str">
        <f>IF(B312="","",IF(AND(OR(E312="Completed",E312="Makeup completed",E312="Trial class"),N(F312)&gt;'Pay rules'!$B$15),ROUND(IF(F312&lt;='Pay rules'!$B$16,G312*'Pay rules'!$B$17,G312*F312/D312),2),0))</f>
        <v/>
      </c>
      <c r="J312" s="15" t="str">
        <f>IF(B312="","",ROUND(G312*H312-I312,2))</f>
        <v/>
      </c>
    </row>
    <row r="313" spans="1:10" x14ac:dyDescent="0.25">
      <c r="A313" s="14"/>
      <c r="G313" s="15" t="str">
        <f>IF(B313="","",IFERROR(ROUND(INDEX(Teachers!$B$2:$B$21,MATCH(B313,Teachers!$A$2:$A$21,0))*D313/60,2),0))</f>
        <v/>
      </c>
      <c r="H313" s="16" t="str">
        <f>IF(B313="","",IFERROR(INDEX('Pay rules'!$B$5:$B$12,MATCH(E313,'Pay rules'!$A$5:$A$12,0)),0))</f>
        <v/>
      </c>
      <c r="I313" s="15" t="str">
        <f>IF(B313="","",IF(AND(OR(E313="Completed",E313="Makeup completed",E313="Trial class"),N(F313)&gt;'Pay rules'!$B$15),ROUND(IF(F313&lt;='Pay rules'!$B$16,G313*'Pay rules'!$B$17,G313*F313/D313),2),0))</f>
        <v/>
      </c>
      <c r="J313" s="15" t="str">
        <f>IF(B313="","",ROUND(G313*H313-I313,2))</f>
        <v/>
      </c>
    </row>
    <row r="314" spans="1:10" x14ac:dyDescent="0.25">
      <c r="A314" s="14"/>
      <c r="G314" s="15" t="str">
        <f>IF(B314="","",IFERROR(ROUND(INDEX(Teachers!$B$2:$B$21,MATCH(B314,Teachers!$A$2:$A$21,0))*D314/60,2),0))</f>
        <v/>
      </c>
      <c r="H314" s="16" t="str">
        <f>IF(B314="","",IFERROR(INDEX('Pay rules'!$B$5:$B$12,MATCH(E314,'Pay rules'!$A$5:$A$12,0)),0))</f>
        <v/>
      </c>
      <c r="I314" s="15" t="str">
        <f>IF(B314="","",IF(AND(OR(E314="Completed",E314="Makeup completed",E314="Trial class"),N(F314)&gt;'Pay rules'!$B$15),ROUND(IF(F314&lt;='Pay rules'!$B$16,G314*'Pay rules'!$B$17,G314*F314/D314),2),0))</f>
        <v/>
      </c>
      <c r="J314" s="15" t="str">
        <f>IF(B314="","",ROUND(G314*H314-I314,2))</f>
        <v/>
      </c>
    </row>
    <row r="315" spans="1:10" x14ac:dyDescent="0.25">
      <c r="A315" s="14"/>
      <c r="G315" s="15" t="str">
        <f>IF(B315="","",IFERROR(ROUND(INDEX(Teachers!$B$2:$B$21,MATCH(B315,Teachers!$A$2:$A$21,0))*D315/60,2),0))</f>
        <v/>
      </c>
      <c r="H315" s="16" t="str">
        <f>IF(B315="","",IFERROR(INDEX('Pay rules'!$B$5:$B$12,MATCH(E315,'Pay rules'!$A$5:$A$12,0)),0))</f>
        <v/>
      </c>
      <c r="I315" s="15" t="str">
        <f>IF(B315="","",IF(AND(OR(E315="Completed",E315="Makeup completed",E315="Trial class"),N(F315)&gt;'Pay rules'!$B$15),ROUND(IF(F315&lt;='Pay rules'!$B$16,G315*'Pay rules'!$B$17,G315*F315/D315),2),0))</f>
        <v/>
      </c>
      <c r="J315" s="15" t="str">
        <f>IF(B315="","",ROUND(G315*H315-I315,2))</f>
        <v/>
      </c>
    </row>
    <row r="316" spans="1:10" x14ac:dyDescent="0.25">
      <c r="A316" s="14"/>
      <c r="G316" s="15" t="str">
        <f>IF(B316="","",IFERROR(ROUND(INDEX(Teachers!$B$2:$B$21,MATCH(B316,Teachers!$A$2:$A$21,0))*D316/60,2),0))</f>
        <v/>
      </c>
      <c r="H316" s="16" t="str">
        <f>IF(B316="","",IFERROR(INDEX('Pay rules'!$B$5:$B$12,MATCH(E316,'Pay rules'!$A$5:$A$12,0)),0))</f>
        <v/>
      </c>
      <c r="I316" s="15" t="str">
        <f>IF(B316="","",IF(AND(OR(E316="Completed",E316="Makeup completed",E316="Trial class"),N(F316)&gt;'Pay rules'!$B$15),ROUND(IF(F316&lt;='Pay rules'!$B$16,G316*'Pay rules'!$B$17,G316*F316/D316),2),0))</f>
        <v/>
      </c>
      <c r="J316" s="15" t="str">
        <f>IF(B316="","",ROUND(G316*H316-I316,2))</f>
        <v/>
      </c>
    </row>
    <row r="317" spans="1:10" x14ac:dyDescent="0.25">
      <c r="A317" s="14"/>
      <c r="G317" s="15" t="str">
        <f>IF(B317="","",IFERROR(ROUND(INDEX(Teachers!$B$2:$B$21,MATCH(B317,Teachers!$A$2:$A$21,0))*D317/60,2),0))</f>
        <v/>
      </c>
      <c r="H317" s="16" t="str">
        <f>IF(B317="","",IFERROR(INDEX('Pay rules'!$B$5:$B$12,MATCH(E317,'Pay rules'!$A$5:$A$12,0)),0))</f>
        <v/>
      </c>
      <c r="I317" s="15" t="str">
        <f>IF(B317="","",IF(AND(OR(E317="Completed",E317="Makeup completed",E317="Trial class"),N(F317)&gt;'Pay rules'!$B$15),ROUND(IF(F317&lt;='Pay rules'!$B$16,G317*'Pay rules'!$B$17,G317*F317/D317),2),0))</f>
        <v/>
      </c>
      <c r="J317" s="15" t="str">
        <f>IF(B317="","",ROUND(G317*H317-I317,2))</f>
        <v/>
      </c>
    </row>
    <row r="318" spans="1:10" x14ac:dyDescent="0.25">
      <c r="A318" s="14"/>
      <c r="G318" s="15" t="str">
        <f>IF(B318="","",IFERROR(ROUND(INDEX(Teachers!$B$2:$B$21,MATCH(B318,Teachers!$A$2:$A$21,0))*D318/60,2),0))</f>
        <v/>
      </c>
      <c r="H318" s="16" t="str">
        <f>IF(B318="","",IFERROR(INDEX('Pay rules'!$B$5:$B$12,MATCH(E318,'Pay rules'!$A$5:$A$12,0)),0))</f>
        <v/>
      </c>
      <c r="I318" s="15" t="str">
        <f>IF(B318="","",IF(AND(OR(E318="Completed",E318="Makeup completed",E318="Trial class"),N(F318)&gt;'Pay rules'!$B$15),ROUND(IF(F318&lt;='Pay rules'!$B$16,G318*'Pay rules'!$B$17,G318*F318/D318),2),0))</f>
        <v/>
      </c>
      <c r="J318" s="15" t="str">
        <f>IF(B318="","",ROUND(G318*H318-I318,2))</f>
        <v/>
      </c>
    </row>
    <row r="319" spans="1:10" x14ac:dyDescent="0.25">
      <c r="A319" s="14"/>
      <c r="G319" s="15" t="str">
        <f>IF(B319="","",IFERROR(ROUND(INDEX(Teachers!$B$2:$B$21,MATCH(B319,Teachers!$A$2:$A$21,0))*D319/60,2),0))</f>
        <v/>
      </c>
      <c r="H319" s="16" t="str">
        <f>IF(B319="","",IFERROR(INDEX('Pay rules'!$B$5:$B$12,MATCH(E319,'Pay rules'!$A$5:$A$12,0)),0))</f>
        <v/>
      </c>
      <c r="I319" s="15" t="str">
        <f>IF(B319="","",IF(AND(OR(E319="Completed",E319="Makeup completed",E319="Trial class"),N(F319)&gt;'Pay rules'!$B$15),ROUND(IF(F319&lt;='Pay rules'!$B$16,G319*'Pay rules'!$B$17,G319*F319/D319),2),0))</f>
        <v/>
      </c>
      <c r="J319" s="15" t="str">
        <f>IF(B319="","",ROUND(G319*H319-I319,2))</f>
        <v/>
      </c>
    </row>
    <row r="320" spans="1:10" x14ac:dyDescent="0.25">
      <c r="A320" s="14"/>
      <c r="G320" s="15" t="str">
        <f>IF(B320="","",IFERROR(ROUND(INDEX(Teachers!$B$2:$B$21,MATCH(B320,Teachers!$A$2:$A$21,0))*D320/60,2),0))</f>
        <v/>
      </c>
      <c r="H320" s="16" t="str">
        <f>IF(B320="","",IFERROR(INDEX('Pay rules'!$B$5:$B$12,MATCH(E320,'Pay rules'!$A$5:$A$12,0)),0))</f>
        <v/>
      </c>
      <c r="I320" s="15" t="str">
        <f>IF(B320="","",IF(AND(OR(E320="Completed",E320="Makeup completed",E320="Trial class"),N(F320)&gt;'Pay rules'!$B$15),ROUND(IF(F320&lt;='Pay rules'!$B$16,G320*'Pay rules'!$B$17,G320*F320/D320),2),0))</f>
        <v/>
      </c>
      <c r="J320" s="15" t="str">
        <f>IF(B320="","",ROUND(G320*H320-I320,2))</f>
        <v/>
      </c>
    </row>
    <row r="321" spans="1:10" x14ac:dyDescent="0.25">
      <c r="A321" s="14"/>
      <c r="G321" s="15" t="str">
        <f>IF(B321="","",IFERROR(ROUND(INDEX(Teachers!$B$2:$B$21,MATCH(B321,Teachers!$A$2:$A$21,0))*D321/60,2),0))</f>
        <v/>
      </c>
      <c r="H321" s="16" t="str">
        <f>IF(B321="","",IFERROR(INDEX('Pay rules'!$B$5:$B$12,MATCH(E321,'Pay rules'!$A$5:$A$12,0)),0))</f>
        <v/>
      </c>
      <c r="I321" s="15" t="str">
        <f>IF(B321="","",IF(AND(OR(E321="Completed",E321="Makeup completed",E321="Trial class"),N(F321)&gt;'Pay rules'!$B$15),ROUND(IF(F321&lt;='Pay rules'!$B$16,G321*'Pay rules'!$B$17,G321*F321/D321),2),0))</f>
        <v/>
      </c>
      <c r="J321" s="15" t="str">
        <f>IF(B321="","",ROUND(G321*H321-I321,2))</f>
        <v/>
      </c>
    </row>
    <row r="322" spans="1:10" x14ac:dyDescent="0.25">
      <c r="A322" s="14"/>
      <c r="G322" s="15" t="str">
        <f>IF(B322="","",IFERROR(ROUND(INDEX(Teachers!$B$2:$B$21,MATCH(B322,Teachers!$A$2:$A$21,0))*D322/60,2),0))</f>
        <v/>
      </c>
      <c r="H322" s="16" t="str">
        <f>IF(B322="","",IFERROR(INDEX('Pay rules'!$B$5:$B$12,MATCH(E322,'Pay rules'!$A$5:$A$12,0)),0))</f>
        <v/>
      </c>
      <c r="I322" s="15" t="str">
        <f>IF(B322="","",IF(AND(OR(E322="Completed",E322="Makeup completed",E322="Trial class"),N(F322)&gt;'Pay rules'!$B$15),ROUND(IF(F322&lt;='Pay rules'!$B$16,G322*'Pay rules'!$B$17,G322*F322/D322),2),0))</f>
        <v/>
      </c>
      <c r="J322" s="15" t="str">
        <f>IF(B322="","",ROUND(G322*H322-I322,2))</f>
        <v/>
      </c>
    </row>
    <row r="323" spans="1:10" x14ac:dyDescent="0.25">
      <c r="A323" s="14"/>
      <c r="G323" s="15" t="str">
        <f>IF(B323="","",IFERROR(ROUND(INDEX(Teachers!$B$2:$B$21,MATCH(B323,Teachers!$A$2:$A$21,0))*D323/60,2),0))</f>
        <v/>
      </c>
      <c r="H323" s="16" t="str">
        <f>IF(B323="","",IFERROR(INDEX('Pay rules'!$B$5:$B$12,MATCH(E323,'Pay rules'!$A$5:$A$12,0)),0))</f>
        <v/>
      </c>
      <c r="I323" s="15" t="str">
        <f>IF(B323="","",IF(AND(OR(E323="Completed",E323="Makeup completed",E323="Trial class"),N(F323)&gt;'Pay rules'!$B$15),ROUND(IF(F323&lt;='Pay rules'!$B$16,G323*'Pay rules'!$B$17,G323*F323/D323),2),0))</f>
        <v/>
      </c>
      <c r="J323" s="15" t="str">
        <f>IF(B323="","",ROUND(G323*H323-I323,2))</f>
        <v/>
      </c>
    </row>
    <row r="324" spans="1:10" x14ac:dyDescent="0.25">
      <c r="A324" s="14"/>
      <c r="G324" s="15" t="str">
        <f>IF(B324="","",IFERROR(ROUND(INDEX(Teachers!$B$2:$B$21,MATCH(B324,Teachers!$A$2:$A$21,0))*D324/60,2),0))</f>
        <v/>
      </c>
      <c r="H324" s="16" t="str">
        <f>IF(B324="","",IFERROR(INDEX('Pay rules'!$B$5:$B$12,MATCH(E324,'Pay rules'!$A$5:$A$12,0)),0))</f>
        <v/>
      </c>
      <c r="I324" s="15" t="str">
        <f>IF(B324="","",IF(AND(OR(E324="Completed",E324="Makeup completed",E324="Trial class"),N(F324)&gt;'Pay rules'!$B$15),ROUND(IF(F324&lt;='Pay rules'!$B$16,G324*'Pay rules'!$B$17,G324*F324/D324),2),0))</f>
        <v/>
      </c>
      <c r="J324" s="15" t="str">
        <f>IF(B324="","",ROUND(G324*H324-I324,2))</f>
        <v/>
      </c>
    </row>
    <row r="325" spans="1:10" x14ac:dyDescent="0.25">
      <c r="A325" s="14"/>
      <c r="G325" s="15" t="str">
        <f>IF(B325="","",IFERROR(ROUND(INDEX(Teachers!$B$2:$B$21,MATCH(B325,Teachers!$A$2:$A$21,0))*D325/60,2),0))</f>
        <v/>
      </c>
      <c r="H325" s="16" t="str">
        <f>IF(B325="","",IFERROR(INDEX('Pay rules'!$B$5:$B$12,MATCH(E325,'Pay rules'!$A$5:$A$12,0)),0))</f>
        <v/>
      </c>
      <c r="I325" s="15" t="str">
        <f>IF(B325="","",IF(AND(OR(E325="Completed",E325="Makeup completed",E325="Trial class"),N(F325)&gt;'Pay rules'!$B$15),ROUND(IF(F325&lt;='Pay rules'!$B$16,G325*'Pay rules'!$B$17,G325*F325/D325),2),0))</f>
        <v/>
      </c>
      <c r="J325" s="15" t="str">
        <f>IF(B325="","",ROUND(G325*H325-I325,2))</f>
        <v/>
      </c>
    </row>
    <row r="326" spans="1:10" x14ac:dyDescent="0.25">
      <c r="A326" s="14"/>
      <c r="G326" s="15" t="str">
        <f>IF(B326="","",IFERROR(ROUND(INDEX(Teachers!$B$2:$B$21,MATCH(B326,Teachers!$A$2:$A$21,0))*D326/60,2),0))</f>
        <v/>
      </c>
      <c r="H326" s="16" t="str">
        <f>IF(B326="","",IFERROR(INDEX('Pay rules'!$B$5:$B$12,MATCH(E326,'Pay rules'!$A$5:$A$12,0)),0))</f>
        <v/>
      </c>
      <c r="I326" s="15" t="str">
        <f>IF(B326="","",IF(AND(OR(E326="Completed",E326="Makeup completed",E326="Trial class"),N(F326)&gt;'Pay rules'!$B$15),ROUND(IF(F326&lt;='Pay rules'!$B$16,G326*'Pay rules'!$B$17,G326*F326/D326),2),0))</f>
        <v/>
      </c>
      <c r="J326" s="15" t="str">
        <f>IF(B326="","",ROUND(G326*H326-I326,2))</f>
        <v/>
      </c>
    </row>
    <row r="327" spans="1:10" x14ac:dyDescent="0.25">
      <c r="A327" s="14"/>
      <c r="G327" s="15" t="str">
        <f>IF(B327="","",IFERROR(ROUND(INDEX(Teachers!$B$2:$B$21,MATCH(B327,Teachers!$A$2:$A$21,0))*D327/60,2),0))</f>
        <v/>
      </c>
      <c r="H327" s="16" t="str">
        <f>IF(B327="","",IFERROR(INDEX('Pay rules'!$B$5:$B$12,MATCH(E327,'Pay rules'!$A$5:$A$12,0)),0))</f>
        <v/>
      </c>
      <c r="I327" s="15" t="str">
        <f>IF(B327="","",IF(AND(OR(E327="Completed",E327="Makeup completed",E327="Trial class"),N(F327)&gt;'Pay rules'!$B$15),ROUND(IF(F327&lt;='Pay rules'!$B$16,G327*'Pay rules'!$B$17,G327*F327/D327),2),0))</f>
        <v/>
      </c>
      <c r="J327" s="15" t="str">
        <f>IF(B327="","",ROUND(G327*H327-I327,2))</f>
        <v/>
      </c>
    </row>
    <row r="328" spans="1:10" x14ac:dyDescent="0.25">
      <c r="A328" s="14"/>
      <c r="G328" s="15" t="str">
        <f>IF(B328="","",IFERROR(ROUND(INDEX(Teachers!$B$2:$B$21,MATCH(B328,Teachers!$A$2:$A$21,0))*D328/60,2),0))</f>
        <v/>
      </c>
      <c r="H328" s="16" t="str">
        <f>IF(B328="","",IFERROR(INDEX('Pay rules'!$B$5:$B$12,MATCH(E328,'Pay rules'!$A$5:$A$12,0)),0))</f>
        <v/>
      </c>
      <c r="I328" s="15" t="str">
        <f>IF(B328="","",IF(AND(OR(E328="Completed",E328="Makeup completed",E328="Trial class"),N(F328)&gt;'Pay rules'!$B$15),ROUND(IF(F328&lt;='Pay rules'!$B$16,G328*'Pay rules'!$B$17,G328*F328/D328),2),0))</f>
        <v/>
      </c>
      <c r="J328" s="15" t="str">
        <f>IF(B328="","",ROUND(G328*H328-I328,2))</f>
        <v/>
      </c>
    </row>
    <row r="329" spans="1:10" x14ac:dyDescent="0.25">
      <c r="A329" s="14"/>
      <c r="G329" s="15" t="str">
        <f>IF(B329="","",IFERROR(ROUND(INDEX(Teachers!$B$2:$B$21,MATCH(B329,Teachers!$A$2:$A$21,0))*D329/60,2),0))</f>
        <v/>
      </c>
      <c r="H329" s="16" t="str">
        <f>IF(B329="","",IFERROR(INDEX('Pay rules'!$B$5:$B$12,MATCH(E329,'Pay rules'!$A$5:$A$12,0)),0))</f>
        <v/>
      </c>
      <c r="I329" s="15" t="str">
        <f>IF(B329="","",IF(AND(OR(E329="Completed",E329="Makeup completed",E329="Trial class"),N(F329)&gt;'Pay rules'!$B$15),ROUND(IF(F329&lt;='Pay rules'!$B$16,G329*'Pay rules'!$B$17,G329*F329/D329),2),0))</f>
        <v/>
      </c>
      <c r="J329" s="15" t="str">
        <f>IF(B329="","",ROUND(G329*H329-I329,2))</f>
        <v/>
      </c>
    </row>
    <row r="330" spans="1:10" x14ac:dyDescent="0.25">
      <c r="A330" s="14"/>
      <c r="G330" s="15" t="str">
        <f>IF(B330="","",IFERROR(ROUND(INDEX(Teachers!$B$2:$B$21,MATCH(B330,Teachers!$A$2:$A$21,0))*D330/60,2),0))</f>
        <v/>
      </c>
      <c r="H330" s="16" t="str">
        <f>IF(B330="","",IFERROR(INDEX('Pay rules'!$B$5:$B$12,MATCH(E330,'Pay rules'!$A$5:$A$12,0)),0))</f>
        <v/>
      </c>
      <c r="I330" s="15" t="str">
        <f>IF(B330="","",IF(AND(OR(E330="Completed",E330="Makeup completed",E330="Trial class"),N(F330)&gt;'Pay rules'!$B$15),ROUND(IF(F330&lt;='Pay rules'!$B$16,G330*'Pay rules'!$B$17,G330*F330/D330),2),0))</f>
        <v/>
      </c>
      <c r="J330" s="15" t="str">
        <f>IF(B330="","",ROUND(G330*H330-I330,2))</f>
        <v/>
      </c>
    </row>
    <row r="331" spans="1:10" x14ac:dyDescent="0.25">
      <c r="A331" s="14"/>
      <c r="G331" s="15" t="str">
        <f>IF(B331="","",IFERROR(ROUND(INDEX(Teachers!$B$2:$B$21,MATCH(B331,Teachers!$A$2:$A$21,0))*D331/60,2),0))</f>
        <v/>
      </c>
      <c r="H331" s="16" t="str">
        <f>IF(B331="","",IFERROR(INDEX('Pay rules'!$B$5:$B$12,MATCH(E331,'Pay rules'!$A$5:$A$12,0)),0))</f>
        <v/>
      </c>
      <c r="I331" s="15" t="str">
        <f>IF(B331="","",IF(AND(OR(E331="Completed",E331="Makeup completed",E331="Trial class"),N(F331)&gt;'Pay rules'!$B$15),ROUND(IF(F331&lt;='Pay rules'!$B$16,G331*'Pay rules'!$B$17,G331*F331/D331),2),0))</f>
        <v/>
      </c>
      <c r="J331" s="15" t="str">
        <f>IF(B331="","",ROUND(G331*H331-I331,2))</f>
        <v/>
      </c>
    </row>
    <row r="332" spans="1:10" x14ac:dyDescent="0.25">
      <c r="A332" s="14"/>
      <c r="G332" s="15" t="str">
        <f>IF(B332="","",IFERROR(ROUND(INDEX(Teachers!$B$2:$B$21,MATCH(B332,Teachers!$A$2:$A$21,0))*D332/60,2),0))</f>
        <v/>
      </c>
      <c r="H332" s="16" t="str">
        <f>IF(B332="","",IFERROR(INDEX('Pay rules'!$B$5:$B$12,MATCH(E332,'Pay rules'!$A$5:$A$12,0)),0))</f>
        <v/>
      </c>
      <c r="I332" s="15" t="str">
        <f>IF(B332="","",IF(AND(OR(E332="Completed",E332="Makeup completed",E332="Trial class"),N(F332)&gt;'Pay rules'!$B$15),ROUND(IF(F332&lt;='Pay rules'!$B$16,G332*'Pay rules'!$B$17,G332*F332/D332),2),0))</f>
        <v/>
      </c>
      <c r="J332" s="15" t="str">
        <f>IF(B332="","",ROUND(G332*H332-I332,2))</f>
        <v/>
      </c>
    </row>
    <row r="333" spans="1:10" x14ac:dyDescent="0.25">
      <c r="A333" s="14"/>
      <c r="G333" s="15" t="str">
        <f>IF(B333="","",IFERROR(ROUND(INDEX(Teachers!$B$2:$B$21,MATCH(B333,Teachers!$A$2:$A$21,0))*D333/60,2),0))</f>
        <v/>
      </c>
      <c r="H333" s="16" t="str">
        <f>IF(B333="","",IFERROR(INDEX('Pay rules'!$B$5:$B$12,MATCH(E333,'Pay rules'!$A$5:$A$12,0)),0))</f>
        <v/>
      </c>
      <c r="I333" s="15" t="str">
        <f>IF(B333="","",IF(AND(OR(E333="Completed",E333="Makeup completed",E333="Trial class"),N(F333)&gt;'Pay rules'!$B$15),ROUND(IF(F333&lt;='Pay rules'!$B$16,G333*'Pay rules'!$B$17,G333*F333/D333),2),0))</f>
        <v/>
      </c>
      <c r="J333" s="15" t="str">
        <f>IF(B333="","",ROUND(G333*H333-I333,2))</f>
        <v/>
      </c>
    </row>
    <row r="334" spans="1:10" x14ac:dyDescent="0.25">
      <c r="A334" s="14"/>
      <c r="G334" s="15" t="str">
        <f>IF(B334="","",IFERROR(ROUND(INDEX(Teachers!$B$2:$B$21,MATCH(B334,Teachers!$A$2:$A$21,0))*D334/60,2),0))</f>
        <v/>
      </c>
      <c r="H334" s="16" t="str">
        <f>IF(B334="","",IFERROR(INDEX('Pay rules'!$B$5:$B$12,MATCH(E334,'Pay rules'!$A$5:$A$12,0)),0))</f>
        <v/>
      </c>
      <c r="I334" s="15" t="str">
        <f>IF(B334="","",IF(AND(OR(E334="Completed",E334="Makeup completed",E334="Trial class"),N(F334)&gt;'Pay rules'!$B$15),ROUND(IF(F334&lt;='Pay rules'!$B$16,G334*'Pay rules'!$B$17,G334*F334/D334),2),0))</f>
        <v/>
      </c>
      <c r="J334" s="15" t="str">
        <f>IF(B334="","",ROUND(G334*H334-I334,2))</f>
        <v/>
      </c>
    </row>
    <row r="335" spans="1:10" x14ac:dyDescent="0.25">
      <c r="A335" s="14"/>
      <c r="G335" s="15" t="str">
        <f>IF(B335="","",IFERROR(ROUND(INDEX(Teachers!$B$2:$B$21,MATCH(B335,Teachers!$A$2:$A$21,0))*D335/60,2),0))</f>
        <v/>
      </c>
      <c r="H335" s="16" t="str">
        <f>IF(B335="","",IFERROR(INDEX('Pay rules'!$B$5:$B$12,MATCH(E335,'Pay rules'!$A$5:$A$12,0)),0))</f>
        <v/>
      </c>
      <c r="I335" s="15" t="str">
        <f>IF(B335="","",IF(AND(OR(E335="Completed",E335="Makeup completed",E335="Trial class"),N(F335)&gt;'Pay rules'!$B$15),ROUND(IF(F335&lt;='Pay rules'!$B$16,G335*'Pay rules'!$B$17,G335*F335/D335),2),0))</f>
        <v/>
      </c>
      <c r="J335" s="15" t="str">
        <f>IF(B335="","",ROUND(G335*H335-I335,2))</f>
        <v/>
      </c>
    </row>
    <row r="336" spans="1:10" x14ac:dyDescent="0.25">
      <c r="A336" s="14"/>
      <c r="G336" s="15" t="str">
        <f>IF(B336="","",IFERROR(ROUND(INDEX(Teachers!$B$2:$B$21,MATCH(B336,Teachers!$A$2:$A$21,0))*D336/60,2),0))</f>
        <v/>
      </c>
      <c r="H336" s="16" t="str">
        <f>IF(B336="","",IFERROR(INDEX('Pay rules'!$B$5:$B$12,MATCH(E336,'Pay rules'!$A$5:$A$12,0)),0))</f>
        <v/>
      </c>
      <c r="I336" s="15" t="str">
        <f>IF(B336="","",IF(AND(OR(E336="Completed",E336="Makeup completed",E336="Trial class"),N(F336)&gt;'Pay rules'!$B$15),ROUND(IF(F336&lt;='Pay rules'!$B$16,G336*'Pay rules'!$B$17,G336*F336/D336),2),0))</f>
        <v/>
      </c>
      <c r="J336" s="15" t="str">
        <f>IF(B336="","",ROUND(G336*H336-I336,2))</f>
        <v/>
      </c>
    </row>
    <row r="337" spans="1:10" x14ac:dyDescent="0.25">
      <c r="A337" s="14"/>
      <c r="G337" s="15" t="str">
        <f>IF(B337="","",IFERROR(ROUND(INDEX(Teachers!$B$2:$B$21,MATCH(B337,Teachers!$A$2:$A$21,0))*D337/60,2),0))</f>
        <v/>
      </c>
      <c r="H337" s="16" t="str">
        <f>IF(B337="","",IFERROR(INDEX('Pay rules'!$B$5:$B$12,MATCH(E337,'Pay rules'!$A$5:$A$12,0)),0))</f>
        <v/>
      </c>
      <c r="I337" s="15" t="str">
        <f>IF(B337="","",IF(AND(OR(E337="Completed",E337="Makeup completed",E337="Trial class"),N(F337)&gt;'Pay rules'!$B$15),ROUND(IF(F337&lt;='Pay rules'!$B$16,G337*'Pay rules'!$B$17,G337*F337/D337),2),0))</f>
        <v/>
      </c>
      <c r="J337" s="15" t="str">
        <f>IF(B337="","",ROUND(G337*H337-I337,2))</f>
        <v/>
      </c>
    </row>
    <row r="338" spans="1:10" x14ac:dyDescent="0.25">
      <c r="A338" s="14"/>
      <c r="G338" s="15" t="str">
        <f>IF(B338="","",IFERROR(ROUND(INDEX(Teachers!$B$2:$B$21,MATCH(B338,Teachers!$A$2:$A$21,0))*D338/60,2),0))</f>
        <v/>
      </c>
      <c r="H338" s="16" t="str">
        <f>IF(B338="","",IFERROR(INDEX('Pay rules'!$B$5:$B$12,MATCH(E338,'Pay rules'!$A$5:$A$12,0)),0))</f>
        <v/>
      </c>
      <c r="I338" s="15" t="str">
        <f>IF(B338="","",IF(AND(OR(E338="Completed",E338="Makeup completed",E338="Trial class"),N(F338)&gt;'Pay rules'!$B$15),ROUND(IF(F338&lt;='Pay rules'!$B$16,G338*'Pay rules'!$B$17,G338*F338/D338),2),0))</f>
        <v/>
      </c>
      <c r="J338" s="15" t="str">
        <f>IF(B338="","",ROUND(G338*H338-I338,2))</f>
        <v/>
      </c>
    </row>
    <row r="339" spans="1:10" x14ac:dyDescent="0.25">
      <c r="A339" s="14"/>
      <c r="G339" s="15" t="str">
        <f>IF(B339="","",IFERROR(ROUND(INDEX(Teachers!$B$2:$B$21,MATCH(B339,Teachers!$A$2:$A$21,0))*D339/60,2),0))</f>
        <v/>
      </c>
      <c r="H339" s="16" t="str">
        <f>IF(B339="","",IFERROR(INDEX('Pay rules'!$B$5:$B$12,MATCH(E339,'Pay rules'!$A$5:$A$12,0)),0))</f>
        <v/>
      </c>
      <c r="I339" s="15" t="str">
        <f>IF(B339="","",IF(AND(OR(E339="Completed",E339="Makeup completed",E339="Trial class"),N(F339)&gt;'Pay rules'!$B$15),ROUND(IF(F339&lt;='Pay rules'!$B$16,G339*'Pay rules'!$B$17,G339*F339/D339),2),0))</f>
        <v/>
      </c>
      <c r="J339" s="15" t="str">
        <f>IF(B339="","",ROUND(G339*H339-I339,2))</f>
        <v/>
      </c>
    </row>
    <row r="340" spans="1:10" x14ac:dyDescent="0.25">
      <c r="A340" s="14"/>
      <c r="G340" s="15" t="str">
        <f>IF(B340="","",IFERROR(ROUND(INDEX(Teachers!$B$2:$B$21,MATCH(B340,Teachers!$A$2:$A$21,0))*D340/60,2),0))</f>
        <v/>
      </c>
      <c r="H340" s="16" t="str">
        <f>IF(B340="","",IFERROR(INDEX('Pay rules'!$B$5:$B$12,MATCH(E340,'Pay rules'!$A$5:$A$12,0)),0))</f>
        <v/>
      </c>
      <c r="I340" s="15" t="str">
        <f>IF(B340="","",IF(AND(OR(E340="Completed",E340="Makeup completed",E340="Trial class"),N(F340)&gt;'Pay rules'!$B$15),ROUND(IF(F340&lt;='Pay rules'!$B$16,G340*'Pay rules'!$B$17,G340*F340/D340),2),0))</f>
        <v/>
      </c>
      <c r="J340" s="15" t="str">
        <f>IF(B340="","",ROUND(G340*H340-I340,2))</f>
        <v/>
      </c>
    </row>
    <row r="341" spans="1:10" x14ac:dyDescent="0.25">
      <c r="A341" s="14"/>
      <c r="G341" s="15" t="str">
        <f>IF(B341="","",IFERROR(ROUND(INDEX(Teachers!$B$2:$B$21,MATCH(B341,Teachers!$A$2:$A$21,0))*D341/60,2),0))</f>
        <v/>
      </c>
      <c r="H341" s="16" t="str">
        <f>IF(B341="","",IFERROR(INDEX('Pay rules'!$B$5:$B$12,MATCH(E341,'Pay rules'!$A$5:$A$12,0)),0))</f>
        <v/>
      </c>
      <c r="I341" s="15" t="str">
        <f>IF(B341="","",IF(AND(OR(E341="Completed",E341="Makeup completed",E341="Trial class"),N(F341)&gt;'Pay rules'!$B$15),ROUND(IF(F341&lt;='Pay rules'!$B$16,G341*'Pay rules'!$B$17,G341*F341/D341),2),0))</f>
        <v/>
      </c>
      <c r="J341" s="15" t="str">
        <f>IF(B341="","",ROUND(G341*H341-I341,2))</f>
        <v/>
      </c>
    </row>
    <row r="342" spans="1:10" x14ac:dyDescent="0.25">
      <c r="A342" s="14"/>
      <c r="G342" s="15" t="str">
        <f>IF(B342="","",IFERROR(ROUND(INDEX(Teachers!$B$2:$B$21,MATCH(B342,Teachers!$A$2:$A$21,0))*D342/60,2),0))</f>
        <v/>
      </c>
      <c r="H342" s="16" t="str">
        <f>IF(B342="","",IFERROR(INDEX('Pay rules'!$B$5:$B$12,MATCH(E342,'Pay rules'!$A$5:$A$12,0)),0))</f>
        <v/>
      </c>
      <c r="I342" s="15" t="str">
        <f>IF(B342="","",IF(AND(OR(E342="Completed",E342="Makeup completed",E342="Trial class"),N(F342)&gt;'Pay rules'!$B$15),ROUND(IF(F342&lt;='Pay rules'!$B$16,G342*'Pay rules'!$B$17,G342*F342/D342),2),0))</f>
        <v/>
      </c>
      <c r="J342" s="15" t="str">
        <f>IF(B342="","",ROUND(G342*H342-I342,2))</f>
        <v/>
      </c>
    </row>
    <row r="343" spans="1:10" x14ac:dyDescent="0.25">
      <c r="A343" s="14"/>
      <c r="G343" s="15" t="str">
        <f>IF(B343="","",IFERROR(ROUND(INDEX(Teachers!$B$2:$B$21,MATCH(B343,Teachers!$A$2:$A$21,0))*D343/60,2),0))</f>
        <v/>
      </c>
      <c r="H343" s="16" t="str">
        <f>IF(B343="","",IFERROR(INDEX('Pay rules'!$B$5:$B$12,MATCH(E343,'Pay rules'!$A$5:$A$12,0)),0))</f>
        <v/>
      </c>
      <c r="I343" s="15" t="str">
        <f>IF(B343="","",IF(AND(OR(E343="Completed",E343="Makeup completed",E343="Trial class"),N(F343)&gt;'Pay rules'!$B$15),ROUND(IF(F343&lt;='Pay rules'!$B$16,G343*'Pay rules'!$B$17,G343*F343/D343),2),0))</f>
        <v/>
      </c>
      <c r="J343" s="15" t="str">
        <f>IF(B343="","",ROUND(G343*H343-I343,2))</f>
        <v/>
      </c>
    </row>
    <row r="344" spans="1:10" x14ac:dyDescent="0.25">
      <c r="A344" s="14"/>
      <c r="G344" s="15" t="str">
        <f>IF(B344="","",IFERROR(ROUND(INDEX(Teachers!$B$2:$B$21,MATCH(B344,Teachers!$A$2:$A$21,0))*D344/60,2),0))</f>
        <v/>
      </c>
      <c r="H344" s="16" t="str">
        <f>IF(B344="","",IFERROR(INDEX('Pay rules'!$B$5:$B$12,MATCH(E344,'Pay rules'!$A$5:$A$12,0)),0))</f>
        <v/>
      </c>
      <c r="I344" s="15" t="str">
        <f>IF(B344="","",IF(AND(OR(E344="Completed",E344="Makeup completed",E344="Trial class"),N(F344)&gt;'Pay rules'!$B$15),ROUND(IF(F344&lt;='Pay rules'!$B$16,G344*'Pay rules'!$B$17,G344*F344/D344),2),0))</f>
        <v/>
      </c>
      <c r="J344" s="15" t="str">
        <f>IF(B344="","",ROUND(G344*H344-I344,2))</f>
        <v/>
      </c>
    </row>
    <row r="345" spans="1:10" x14ac:dyDescent="0.25">
      <c r="A345" s="14"/>
      <c r="G345" s="15" t="str">
        <f>IF(B345="","",IFERROR(ROUND(INDEX(Teachers!$B$2:$B$21,MATCH(B345,Teachers!$A$2:$A$21,0))*D345/60,2),0))</f>
        <v/>
      </c>
      <c r="H345" s="16" t="str">
        <f>IF(B345="","",IFERROR(INDEX('Pay rules'!$B$5:$B$12,MATCH(E345,'Pay rules'!$A$5:$A$12,0)),0))</f>
        <v/>
      </c>
      <c r="I345" s="15" t="str">
        <f>IF(B345="","",IF(AND(OR(E345="Completed",E345="Makeup completed",E345="Trial class"),N(F345)&gt;'Pay rules'!$B$15),ROUND(IF(F345&lt;='Pay rules'!$B$16,G345*'Pay rules'!$B$17,G345*F345/D345),2),0))</f>
        <v/>
      </c>
      <c r="J345" s="15" t="str">
        <f>IF(B345="","",ROUND(G345*H345-I345,2))</f>
        <v/>
      </c>
    </row>
    <row r="346" spans="1:10" x14ac:dyDescent="0.25">
      <c r="A346" s="14"/>
      <c r="G346" s="15" t="str">
        <f>IF(B346="","",IFERROR(ROUND(INDEX(Teachers!$B$2:$B$21,MATCH(B346,Teachers!$A$2:$A$21,0))*D346/60,2),0))</f>
        <v/>
      </c>
      <c r="H346" s="16" t="str">
        <f>IF(B346="","",IFERROR(INDEX('Pay rules'!$B$5:$B$12,MATCH(E346,'Pay rules'!$A$5:$A$12,0)),0))</f>
        <v/>
      </c>
      <c r="I346" s="15" t="str">
        <f>IF(B346="","",IF(AND(OR(E346="Completed",E346="Makeup completed",E346="Trial class"),N(F346)&gt;'Pay rules'!$B$15),ROUND(IF(F346&lt;='Pay rules'!$B$16,G346*'Pay rules'!$B$17,G346*F346/D346),2),0))</f>
        <v/>
      </c>
      <c r="J346" s="15" t="str">
        <f>IF(B346="","",ROUND(G346*H346-I346,2))</f>
        <v/>
      </c>
    </row>
    <row r="347" spans="1:10" x14ac:dyDescent="0.25">
      <c r="A347" s="14"/>
      <c r="G347" s="15" t="str">
        <f>IF(B347="","",IFERROR(ROUND(INDEX(Teachers!$B$2:$B$21,MATCH(B347,Teachers!$A$2:$A$21,0))*D347/60,2),0))</f>
        <v/>
      </c>
      <c r="H347" s="16" t="str">
        <f>IF(B347="","",IFERROR(INDEX('Pay rules'!$B$5:$B$12,MATCH(E347,'Pay rules'!$A$5:$A$12,0)),0))</f>
        <v/>
      </c>
      <c r="I347" s="15" t="str">
        <f>IF(B347="","",IF(AND(OR(E347="Completed",E347="Makeup completed",E347="Trial class"),N(F347)&gt;'Pay rules'!$B$15),ROUND(IF(F347&lt;='Pay rules'!$B$16,G347*'Pay rules'!$B$17,G347*F347/D347),2),0))</f>
        <v/>
      </c>
      <c r="J347" s="15" t="str">
        <f>IF(B347="","",ROUND(G347*H347-I347,2))</f>
        <v/>
      </c>
    </row>
    <row r="348" spans="1:10" x14ac:dyDescent="0.25">
      <c r="A348" s="14"/>
      <c r="G348" s="15" t="str">
        <f>IF(B348="","",IFERROR(ROUND(INDEX(Teachers!$B$2:$B$21,MATCH(B348,Teachers!$A$2:$A$21,0))*D348/60,2),0))</f>
        <v/>
      </c>
      <c r="H348" s="16" t="str">
        <f>IF(B348="","",IFERROR(INDEX('Pay rules'!$B$5:$B$12,MATCH(E348,'Pay rules'!$A$5:$A$12,0)),0))</f>
        <v/>
      </c>
      <c r="I348" s="15" t="str">
        <f>IF(B348="","",IF(AND(OR(E348="Completed",E348="Makeup completed",E348="Trial class"),N(F348)&gt;'Pay rules'!$B$15),ROUND(IF(F348&lt;='Pay rules'!$B$16,G348*'Pay rules'!$B$17,G348*F348/D348),2),0))</f>
        <v/>
      </c>
      <c r="J348" s="15" t="str">
        <f>IF(B348="","",ROUND(G348*H348-I348,2))</f>
        <v/>
      </c>
    </row>
    <row r="349" spans="1:10" x14ac:dyDescent="0.25">
      <c r="A349" s="14"/>
      <c r="G349" s="15" t="str">
        <f>IF(B349="","",IFERROR(ROUND(INDEX(Teachers!$B$2:$B$21,MATCH(B349,Teachers!$A$2:$A$21,0))*D349/60,2),0))</f>
        <v/>
      </c>
      <c r="H349" s="16" t="str">
        <f>IF(B349="","",IFERROR(INDEX('Pay rules'!$B$5:$B$12,MATCH(E349,'Pay rules'!$A$5:$A$12,0)),0))</f>
        <v/>
      </c>
      <c r="I349" s="15" t="str">
        <f>IF(B349="","",IF(AND(OR(E349="Completed",E349="Makeup completed",E349="Trial class"),N(F349)&gt;'Pay rules'!$B$15),ROUND(IF(F349&lt;='Pay rules'!$B$16,G349*'Pay rules'!$B$17,G349*F349/D349),2),0))</f>
        <v/>
      </c>
      <c r="J349" s="15" t="str">
        <f>IF(B349="","",ROUND(G349*H349-I349,2))</f>
        <v/>
      </c>
    </row>
    <row r="350" spans="1:10" x14ac:dyDescent="0.25">
      <c r="A350" s="14"/>
      <c r="G350" s="15" t="str">
        <f>IF(B350="","",IFERROR(ROUND(INDEX(Teachers!$B$2:$B$21,MATCH(B350,Teachers!$A$2:$A$21,0))*D350/60,2),0))</f>
        <v/>
      </c>
      <c r="H350" s="16" t="str">
        <f>IF(B350="","",IFERROR(INDEX('Pay rules'!$B$5:$B$12,MATCH(E350,'Pay rules'!$A$5:$A$12,0)),0))</f>
        <v/>
      </c>
      <c r="I350" s="15" t="str">
        <f>IF(B350="","",IF(AND(OR(E350="Completed",E350="Makeup completed",E350="Trial class"),N(F350)&gt;'Pay rules'!$B$15),ROUND(IF(F350&lt;='Pay rules'!$B$16,G350*'Pay rules'!$B$17,G350*F350/D350),2),0))</f>
        <v/>
      </c>
      <c r="J350" s="15" t="str">
        <f>IF(B350="","",ROUND(G350*H350-I350,2))</f>
        <v/>
      </c>
    </row>
    <row r="351" spans="1:10" x14ac:dyDescent="0.25">
      <c r="A351" s="14"/>
      <c r="G351" s="15" t="str">
        <f>IF(B351="","",IFERROR(ROUND(INDEX(Teachers!$B$2:$B$21,MATCH(B351,Teachers!$A$2:$A$21,0))*D351/60,2),0))</f>
        <v/>
      </c>
      <c r="H351" s="16" t="str">
        <f>IF(B351="","",IFERROR(INDEX('Pay rules'!$B$5:$B$12,MATCH(E351,'Pay rules'!$A$5:$A$12,0)),0))</f>
        <v/>
      </c>
      <c r="I351" s="15" t="str">
        <f>IF(B351="","",IF(AND(OR(E351="Completed",E351="Makeup completed",E351="Trial class"),N(F351)&gt;'Pay rules'!$B$15),ROUND(IF(F351&lt;='Pay rules'!$B$16,G351*'Pay rules'!$B$17,G351*F351/D351),2),0))</f>
        <v/>
      </c>
      <c r="J351" s="15" t="str">
        <f>IF(B351="","",ROUND(G351*H351-I351,2))</f>
        <v/>
      </c>
    </row>
    <row r="352" spans="1:10" x14ac:dyDescent="0.25">
      <c r="A352" s="14"/>
      <c r="G352" s="15" t="str">
        <f>IF(B352="","",IFERROR(ROUND(INDEX(Teachers!$B$2:$B$21,MATCH(B352,Teachers!$A$2:$A$21,0))*D352/60,2),0))</f>
        <v/>
      </c>
      <c r="H352" s="16" t="str">
        <f>IF(B352="","",IFERROR(INDEX('Pay rules'!$B$5:$B$12,MATCH(E352,'Pay rules'!$A$5:$A$12,0)),0))</f>
        <v/>
      </c>
      <c r="I352" s="15" t="str">
        <f>IF(B352="","",IF(AND(OR(E352="Completed",E352="Makeup completed",E352="Trial class"),N(F352)&gt;'Pay rules'!$B$15),ROUND(IF(F352&lt;='Pay rules'!$B$16,G352*'Pay rules'!$B$17,G352*F352/D352),2),0))</f>
        <v/>
      </c>
      <c r="J352" s="15" t="str">
        <f>IF(B352="","",ROUND(G352*H352-I352,2))</f>
        <v/>
      </c>
    </row>
    <row r="353" spans="1:10" x14ac:dyDescent="0.25">
      <c r="A353" s="14"/>
      <c r="G353" s="15" t="str">
        <f>IF(B353="","",IFERROR(ROUND(INDEX(Teachers!$B$2:$B$21,MATCH(B353,Teachers!$A$2:$A$21,0))*D353/60,2),0))</f>
        <v/>
      </c>
      <c r="H353" s="16" t="str">
        <f>IF(B353="","",IFERROR(INDEX('Pay rules'!$B$5:$B$12,MATCH(E353,'Pay rules'!$A$5:$A$12,0)),0))</f>
        <v/>
      </c>
      <c r="I353" s="15" t="str">
        <f>IF(B353="","",IF(AND(OR(E353="Completed",E353="Makeup completed",E353="Trial class"),N(F353)&gt;'Pay rules'!$B$15),ROUND(IF(F353&lt;='Pay rules'!$B$16,G353*'Pay rules'!$B$17,G353*F353/D353),2),0))</f>
        <v/>
      </c>
      <c r="J353" s="15" t="str">
        <f>IF(B353="","",ROUND(G353*H353-I353,2))</f>
        <v/>
      </c>
    </row>
    <row r="354" spans="1:10" x14ac:dyDescent="0.25">
      <c r="A354" s="14"/>
      <c r="G354" s="15" t="str">
        <f>IF(B354="","",IFERROR(ROUND(INDEX(Teachers!$B$2:$B$21,MATCH(B354,Teachers!$A$2:$A$21,0))*D354/60,2),0))</f>
        <v/>
      </c>
      <c r="H354" s="16" t="str">
        <f>IF(B354="","",IFERROR(INDEX('Pay rules'!$B$5:$B$12,MATCH(E354,'Pay rules'!$A$5:$A$12,0)),0))</f>
        <v/>
      </c>
      <c r="I354" s="15" t="str">
        <f>IF(B354="","",IF(AND(OR(E354="Completed",E354="Makeup completed",E354="Trial class"),N(F354)&gt;'Pay rules'!$B$15),ROUND(IF(F354&lt;='Pay rules'!$B$16,G354*'Pay rules'!$B$17,G354*F354/D354),2),0))</f>
        <v/>
      </c>
      <c r="J354" s="15" t="str">
        <f>IF(B354="","",ROUND(G354*H354-I354,2))</f>
        <v/>
      </c>
    </row>
    <row r="355" spans="1:10" x14ac:dyDescent="0.25">
      <c r="A355" s="14"/>
      <c r="G355" s="15" t="str">
        <f>IF(B355="","",IFERROR(ROUND(INDEX(Teachers!$B$2:$B$21,MATCH(B355,Teachers!$A$2:$A$21,0))*D355/60,2),0))</f>
        <v/>
      </c>
      <c r="H355" s="16" t="str">
        <f>IF(B355="","",IFERROR(INDEX('Pay rules'!$B$5:$B$12,MATCH(E355,'Pay rules'!$A$5:$A$12,0)),0))</f>
        <v/>
      </c>
      <c r="I355" s="15" t="str">
        <f>IF(B355="","",IF(AND(OR(E355="Completed",E355="Makeup completed",E355="Trial class"),N(F355)&gt;'Pay rules'!$B$15),ROUND(IF(F355&lt;='Pay rules'!$B$16,G355*'Pay rules'!$B$17,G355*F355/D355),2),0))</f>
        <v/>
      </c>
      <c r="J355" s="15" t="str">
        <f>IF(B355="","",ROUND(G355*H355-I355,2))</f>
        <v/>
      </c>
    </row>
    <row r="356" spans="1:10" x14ac:dyDescent="0.25">
      <c r="A356" s="14"/>
      <c r="G356" s="15" t="str">
        <f>IF(B356="","",IFERROR(ROUND(INDEX(Teachers!$B$2:$B$21,MATCH(B356,Teachers!$A$2:$A$21,0))*D356/60,2),0))</f>
        <v/>
      </c>
      <c r="H356" s="16" t="str">
        <f>IF(B356="","",IFERROR(INDEX('Pay rules'!$B$5:$B$12,MATCH(E356,'Pay rules'!$A$5:$A$12,0)),0))</f>
        <v/>
      </c>
      <c r="I356" s="15" t="str">
        <f>IF(B356="","",IF(AND(OR(E356="Completed",E356="Makeup completed",E356="Trial class"),N(F356)&gt;'Pay rules'!$B$15),ROUND(IF(F356&lt;='Pay rules'!$B$16,G356*'Pay rules'!$B$17,G356*F356/D356),2),0))</f>
        <v/>
      </c>
      <c r="J356" s="15" t="str">
        <f>IF(B356="","",ROUND(G356*H356-I356,2))</f>
        <v/>
      </c>
    </row>
    <row r="357" spans="1:10" x14ac:dyDescent="0.25">
      <c r="A357" s="14"/>
      <c r="G357" s="15" t="str">
        <f>IF(B357="","",IFERROR(ROUND(INDEX(Teachers!$B$2:$B$21,MATCH(B357,Teachers!$A$2:$A$21,0))*D357/60,2),0))</f>
        <v/>
      </c>
      <c r="H357" s="16" t="str">
        <f>IF(B357="","",IFERROR(INDEX('Pay rules'!$B$5:$B$12,MATCH(E357,'Pay rules'!$A$5:$A$12,0)),0))</f>
        <v/>
      </c>
      <c r="I357" s="15" t="str">
        <f>IF(B357="","",IF(AND(OR(E357="Completed",E357="Makeup completed",E357="Trial class"),N(F357)&gt;'Pay rules'!$B$15),ROUND(IF(F357&lt;='Pay rules'!$B$16,G357*'Pay rules'!$B$17,G357*F357/D357),2),0))</f>
        <v/>
      </c>
      <c r="J357" s="15" t="str">
        <f>IF(B357="","",ROUND(G357*H357-I357,2))</f>
        <v/>
      </c>
    </row>
    <row r="358" spans="1:10" x14ac:dyDescent="0.25">
      <c r="A358" s="14"/>
      <c r="G358" s="15" t="str">
        <f>IF(B358="","",IFERROR(ROUND(INDEX(Teachers!$B$2:$B$21,MATCH(B358,Teachers!$A$2:$A$21,0))*D358/60,2),0))</f>
        <v/>
      </c>
      <c r="H358" s="16" t="str">
        <f>IF(B358="","",IFERROR(INDEX('Pay rules'!$B$5:$B$12,MATCH(E358,'Pay rules'!$A$5:$A$12,0)),0))</f>
        <v/>
      </c>
      <c r="I358" s="15" t="str">
        <f>IF(B358="","",IF(AND(OR(E358="Completed",E358="Makeup completed",E358="Trial class"),N(F358)&gt;'Pay rules'!$B$15),ROUND(IF(F358&lt;='Pay rules'!$B$16,G358*'Pay rules'!$B$17,G358*F358/D358),2),0))</f>
        <v/>
      </c>
      <c r="J358" s="15" t="str">
        <f>IF(B358="","",ROUND(G358*H358-I358,2))</f>
        <v/>
      </c>
    </row>
    <row r="359" spans="1:10" x14ac:dyDescent="0.25">
      <c r="A359" s="14"/>
      <c r="G359" s="15" t="str">
        <f>IF(B359="","",IFERROR(ROUND(INDEX(Teachers!$B$2:$B$21,MATCH(B359,Teachers!$A$2:$A$21,0))*D359/60,2),0))</f>
        <v/>
      </c>
      <c r="H359" s="16" t="str">
        <f>IF(B359="","",IFERROR(INDEX('Pay rules'!$B$5:$B$12,MATCH(E359,'Pay rules'!$A$5:$A$12,0)),0))</f>
        <v/>
      </c>
      <c r="I359" s="15" t="str">
        <f>IF(B359="","",IF(AND(OR(E359="Completed",E359="Makeup completed",E359="Trial class"),N(F359)&gt;'Pay rules'!$B$15),ROUND(IF(F359&lt;='Pay rules'!$B$16,G359*'Pay rules'!$B$17,G359*F359/D359),2),0))</f>
        <v/>
      </c>
      <c r="J359" s="15" t="str">
        <f>IF(B359="","",ROUND(G359*H359-I359,2))</f>
        <v/>
      </c>
    </row>
    <row r="360" spans="1:10" x14ac:dyDescent="0.25">
      <c r="A360" s="14"/>
      <c r="G360" s="15" t="str">
        <f>IF(B360="","",IFERROR(ROUND(INDEX(Teachers!$B$2:$B$21,MATCH(B360,Teachers!$A$2:$A$21,0))*D360/60,2),0))</f>
        <v/>
      </c>
      <c r="H360" s="16" t="str">
        <f>IF(B360="","",IFERROR(INDEX('Pay rules'!$B$5:$B$12,MATCH(E360,'Pay rules'!$A$5:$A$12,0)),0))</f>
        <v/>
      </c>
      <c r="I360" s="15" t="str">
        <f>IF(B360="","",IF(AND(OR(E360="Completed",E360="Makeup completed",E360="Trial class"),N(F360)&gt;'Pay rules'!$B$15),ROUND(IF(F360&lt;='Pay rules'!$B$16,G360*'Pay rules'!$B$17,G360*F360/D360),2),0))</f>
        <v/>
      </c>
      <c r="J360" s="15" t="str">
        <f>IF(B360="","",ROUND(G360*H360-I360,2))</f>
        <v/>
      </c>
    </row>
    <row r="361" spans="1:10" x14ac:dyDescent="0.25">
      <c r="A361" s="14"/>
      <c r="G361" s="15" t="str">
        <f>IF(B361="","",IFERROR(ROUND(INDEX(Teachers!$B$2:$B$21,MATCH(B361,Teachers!$A$2:$A$21,0))*D361/60,2),0))</f>
        <v/>
      </c>
      <c r="H361" s="16" t="str">
        <f>IF(B361="","",IFERROR(INDEX('Pay rules'!$B$5:$B$12,MATCH(E361,'Pay rules'!$A$5:$A$12,0)),0))</f>
        <v/>
      </c>
      <c r="I361" s="15" t="str">
        <f>IF(B361="","",IF(AND(OR(E361="Completed",E361="Makeup completed",E361="Trial class"),N(F361)&gt;'Pay rules'!$B$15),ROUND(IF(F361&lt;='Pay rules'!$B$16,G361*'Pay rules'!$B$17,G361*F361/D361),2),0))</f>
        <v/>
      </c>
      <c r="J361" s="15" t="str">
        <f>IF(B361="","",ROUND(G361*H361-I361,2))</f>
        <v/>
      </c>
    </row>
    <row r="362" spans="1:10" x14ac:dyDescent="0.25">
      <c r="A362" s="14"/>
      <c r="G362" s="15" t="str">
        <f>IF(B362="","",IFERROR(ROUND(INDEX(Teachers!$B$2:$B$21,MATCH(B362,Teachers!$A$2:$A$21,0))*D362/60,2),0))</f>
        <v/>
      </c>
      <c r="H362" s="16" t="str">
        <f>IF(B362="","",IFERROR(INDEX('Pay rules'!$B$5:$B$12,MATCH(E362,'Pay rules'!$A$5:$A$12,0)),0))</f>
        <v/>
      </c>
      <c r="I362" s="15" t="str">
        <f>IF(B362="","",IF(AND(OR(E362="Completed",E362="Makeup completed",E362="Trial class"),N(F362)&gt;'Pay rules'!$B$15),ROUND(IF(F362&lt;='Pay rules'!$B$16,G362*'Pay rules'!$B$17,G362*F362/D362),2),0))</f>
        <v/>
      </c>
      <c r="J362" s="15" t="str">
        <f>IF(B362="","",ROUND(G362*H362-I362,2))</f>
        <v/>
      </c>
    </row>
    <row r="363" spans="1:10" x14ac:dyDescent="0.25">
      <c r="A363" s="14"/>
      <c r="G363" s="15" t="str">
        <f>IF(B363="","",IFERROR(ROUND(INDEX(Teachers!$B$2:$B$21,MATCH(B363,Teachers!$A$2:$A$21,0))*D363/60,2),0))</f>
        <v/>
      </c>
      <c r="H363" s="16" t="str">
        <f>IF(B363="","",IFERROR(INDEX('Pay rules'!$B$5:$B$12,MATCH(E363,'Pay rules'!$A$5:$A$12,0)),0))</f>
        <v/>
      </c>
      <c r="I363" s="15" t="str">
        <f>IF(B363="","",IF(AND(OR(E363="Completed",E363="Makeup completed",E363="Trial class"),N(F363)&gt;'Pay rules'!$B$15),ROUND(IF(F363&lt;='Pay rules'!$B$16,G363*'Pay rules'!$B$17,G363*F363/D363),2),0))</f>
        <v/>
      </c>
      <c r="J363" s="15" t="str">
        <f>IF(B363="","",ROUND(G363*H363-I363,2))</f>
        <v/>
      </c>
    </row>
    <row r="364" spans="1:10" x14ac:dyDescent="0.25">
      <c r="A364" s="14"/>
      <c r="G364" s="15" t="str">
        <f>IF(B364="","",IFERROR(ROUND(INDEX(Teachers!$B$2:$B$21,MATCH(B364,Teachers!$A$2:$A$21,0))*D364/60,2),0))</f>
        <v/>
      </c>
      <c r="H364" s="16" t="str">
        <f>IF(B364="","",IFERROR(INDEX('Pay rules'!$B$5:$B$12,MATCH(E364,'Pay rules'!$A$5:$A$12,0)),0))</f>
        <v/>
      </c>
      <c r="I364" s="15" t="str">
        <f>IF(B364="","",IF(AND(OR(E364="Completed",E364="Makeup completed",E364="Trial class"),N(F364)&gt;'Pay rules'!$B$15),ROUND(IF(F364&lt;='Pay rules'!$B$16,G364*'Pay rules'!$B$17,G364*F364/D364),2),0))</f>
        <v/>
      </c>
      <c r="J364" s="15" t="str">
        <f>IF(B364="","",ROUND(G364*H364-I364,2))</f>
        <v/>
      </c>
    </row>
    <row r="365" spans="1:10" x14ac:dyDescent="0.25">
      <c r="A365" s="14"/>
      <c r="G365" s="15" t="str">
        <f>IF(B365="","",IFERROR(ROUND(INDEX(Teachers!$B$2:$B$21,MATCH(B365,Teachers!$A$2:$A$21,0))*D365/60,2),0))</f>
        <v/>
      </c>
      <c r="H365" s="16" t="str">
        <f>IF(B365="","",IFERROR(INDEX('Pay rules'!$B$5:$B$12,MATCH(E365,'Pay rules'!$A$5:$A$12,0)),0))</f>
        <v/>
      </c>
      <c r="I365" s="15" t="str">
        <f>IF(B365="","",IF(AND(OR(E365="Completed",E365="Makeup completed",E365="Trial class"),N(F365)&gt;'Pay rules'!$B$15),ROUND(IF(F365&lt;='Pay rules'!$B$16,G365*'Pay rules'!$B$17,G365*F365/D365),2),0))</f>
        <v/>
      </c>
      <c r="J365" s="15" t="str">
        <f>IF(B365="","",ROUND(G365*H365-I365,2))</f>
        <v/>
      </c>
    </row>
    <row r="366" spans="1:10" x14ac:dyDescent="0.25">
      <c r="A366" s="14"/>
      <c r="G366" s="15" t="str">
        <f>IF(B366="","",IFERROR(ROUND(INDEX(Teachers!$B$2:$B$21,MATCH(B366,Teachers!$A$2:$A$21,0))*D366/60,2),0))</f>
        <v/>
      </c>
      <c r="H366" s="16" t="str">
        <f>IF(B366="","",IFERROR(INDEX('Pay rules'!$B$5:$B$12,MATCH(E366,'Pay rules'!$A$5:$A$12,0)),0))</f>
        <v/>
      </c>
      <c r="I366" s="15" t="str">
        <f>IF(B366="","",IF(AND(OR(E366="Completed",E366="Makeup completed",E366="Trial class"),N(F366)&gt;'Pay rules'!$B$15),ROUND(IF(F366&lt;='Pay rules'!$B$16,G366*'Pay rules'!$B$17,G366*F366/D366),2),0))</f>
        <v/>
      </c>
      <c r="J366" s="15" t="str">
        <f>IF(B366="","",ROUND(G366*H366-I366,2))</f>
        <v/>
      </c>
    </row>
    <row r="367" spans="1:10" x14ac:dyDescent="0.25">
      <c r="A367" s="14"/>
      <c r="G367" s="15" t="str">
        <f>IF(B367="","",IFERROR(ROUND(INDEX(Teachers!$B$2:$B$21,MATCH(B367,Teachers!$A$2:$A$21,0))*D367/60,2),0))</f>
        <v/>
      </c>
      <c r="H367" s="16" t="str">
        <f>IF(B367="","",IFERROR(INDEX('Pay rules'!$B$5:$B$12,MATCH(E367,'Pay rules'!$A$5:$A$12,0)),0))</f>
        <v/>
      </c>
      <c r="I367" s="15" t="str">
        <f>IF(B367="","",IF(AND(OR(E367="Completed",E367="Makeup completed",E367="Trial class"),N(F367)&gt;'Pay rules'!$B$15),ROUND(IF(F367&lt;='Pay rules'!$B$16,G367*'Pay rules'!$B$17,G367*F367/D367),2),0))</f>
        <v/>
      </c>
      <c r="J367" s="15" t="str">
        <f>IF(B367="","",ROUND(G367*H367-I367,2))</f>
        <v/>
      </c>
    </row>
    <row r="368" spans="1:10" x14ac:dyDescent="0.25">
      <c r="A368" s="14"/>
      <c r="G368" s="15" t="str">
        <f>IF(B368="","",IFERROR(ROUND(INDEX(Teachers!$B$2:$B$21,MATCH(B368,Teachers!$A$2:$A$21,0))*D368/60,2),0))</f>
        <v/>
      </c>
      <c r="H368" s="16" t="str">
        <f>IF(B368="","",IFERROR(INDEX('Pay rules'!$B$5:$B$12,MATCH(E368,'Pay rules'!$A$5:$A$12,0)),0))</f>
        <v/>
      </c>
      <c r="I368" s="15" t="str">
        <f>IF(B368="","",IF(AND(OR(E368="Completed",E368="Makeup completed",E368="Trial class"),N(F368)&gt;'Pay rules'!$B$15),ROUND(IF(F368&lt;='Pay rules'!$B$16,G368*'Pay rules'!$B$17,G368*F368/D368),2),0))</f>
        <v/>
      </c>
      <c r="J368" s="15" t="str">
        <f>IF(B368="","",ROUND(G368*H368-I368,2))</f>
        <v/>
      </c>
    </row>
    <row r="369" spans="1:10" x14ac:dyDescent="0.25">
      <c r="A369" s="14"/>
      <c r="G369" s="15" t="str">
        <f>IF(B369="","",IFERROR(ROUND(INDEX(Teachers!$B$2:$B$21,MATCH(B369,Teachers!$A$2:$A$21,0))*D369/60,2),0))</f>
        <v/>
      </c>
      <c r="H369" s="16" t="str">
        <f>IF(B369="","",IFERROR(INDEX('Pay rules'!$B$5:$B$12,MATCH(E369,'Pay rules'!$A$5:$A$12,0)),0))</f>
        <v/>
      </c>
      <c r="I369" s="15" t="str">
        <f>IF(B369="","",IF(AND(OR(E369="Completed",E369="Makeup completed",E369="Trial class"),N(F369)&gt;'Pay rules'!$B$15),ROUND(IF(F369&lt;='Pay rules'!$B$16,G369*'Pay rules'!$B$17,G369*F369/D369),2),0))</f>
        <v/>
      </c>
      <c r="J369" s="15" t="str">
        <f>IF(B369="","",ROUND(G369*H369-I369,2))</f>
        <v/>
      </c>
    </row>
    <row r="370" spans="1:10" x14ac:dyDescent="0.25">
      <c r="A370" s="14"/>
      <c r="G370" s="15" t="str">
        <f>IF(B370="","",IFERROR(ROUND(INDEX(Teachers!$B$2:$B$21,MATCH(B370,Teachers!$A$2:$A$21,0))*D370/60,2),0))</f>
        <v/>
      </c>
      <c r="H370" s="16" t="str">
        <f>IF(B370="","",IFERROR(INDEX('Pay rules'!$B$5:$B$12,MATCH(E370,'Pay rules'!$A$5:$A$12,0)),0))</f>
        <v/>
      </c>
      <c r="I370" s="15" t="str">
        <f>IF(B370="","",IF(AND(OR(E370="Completed",E370="Makeup completed",E370="Trial class"),N(F370)&gt;'Pay rules'!$B$15),ROUND(IF(F370&lt;='Pay rules'!$B$16,G370*'Pay rules'!$B$17,G370*F370/D370),2),0))</f>
        <v/>
      </c>
      <c r="J370" s="15" t="str">
        <f>IF(B370="","",ROUND(G370*H370-I370,2))</f>
        <v/>
      </c>
    </row>
    <row r="371" spans="1:10" x14ac:dyDescent="0.25">
      <c r="A371" s="14"/>
      <c r="G371" s="15" t="str">
        <f>IF(B371="","",IFERROR(ROUND(INDEX(Teachers!$B$2:$B$21,MATCH(B371,Teachers!$A$2:$A$21,0))*D371/60,2),0))</f>
        <v/>
      </c>
      <c r="H371" s="16" t="str">
        <f>IF(B371="","",IFERROR(INDEX('Pay rules'!$B$5:$B$12,MATCH(E371,'Pay rules'!$A$5:$A$12,0)),0))</f>
        <v/>
      </c>
      <c r="I371" s="15" t="str">
        <f>IF(B371="","",IF(AND(OR(E371="Completed",E371="Makeup completed",E371="Trial class"),N(F371)&gt;'Pay rules'!$B$15),ROUND(IF(F371&lt;='Pay rules'!$B$16,G371*'Pay rules'!$B$17,G371*F371/D371),2),0))</f>
        <v/>
      </c>
      <c r="J371" s="15" t="str">
        <f>IF(B371="","",ROUND(G371*H371-I371,2))</f>
        <v/>
      </c>
    </row>
    <row r="372" spans="1:10" x14ac:dyDescent="0.25">
      <c r="A372" s="14"/>
      <c r="G372" s="15" t="str">
        <f>IF(B372="","",IFERROR(ROUND(INDEX(Teachers!$B$2:$B$21,MATCH(B372,Teachers!$A$2:$A$21,0))*D372/60,2),0))</f>
        <v/>
      </c>
      <c r="H372" s="16" t="str">
        <f>IF(B372="","",IFERROR(INDEX('Pay rules'!$B$5:$B$12,MATCH(E372,'Pay rules'!$A$5:$A$12,0)),0))</f>
        <v/>
      </c>
      <c r="I372" s="15" t="str">
        <f>IF(B372="","",IF(AND(OR(E372="Completed",E372="Makeup completed",E372="Trial class"),N(F372)&gt;'Pay rules'!$B$15),ROUND(IF(F372&lt;='Pay rules'!$B$16,G372*'Pay rules'!$B$17,G372*F372/D372),2),0))</f>
        <v/>
      </c>
      <c r="J372" s="15" t="str">
        <f>IF(B372="","",ROUND(G372*H372-I372,2))</f>
        <v/>
      </c>
    </row>
    <row r="373" spans="1:10" x14ac:dyDescent="0.25">
      <c r="A373" s="14"/>
      <c r="G373" s="15" t="str">
        <f>IF(B373="","",IFERROR(ROUND(INDEX(Teachers!$B$2:$B$21,MATCH(B373,Teachers!$A$2:$A$21,0))*D373/60,2),0))</f>
        <v/>
      </c>
      <c r="H373" s="16" t="str">
        <f>IF(B373="","",IFERROR(INDEX('Pay rules'!$B$5:$B$12,MATCH(E373,'Pay rules'!$A$5:$A$12,0)),0))</f>
        <v/>
      </c>
      <c r="I373" s="15" t="str">
        <f>IF(B373="","",IF(AND(OR(E373="Completed",E373="Makeup completed",E373="Trial class"),N(F373)&gt;'Pay rules'!$B$15),ROUND(IF(F373&lt;='Pay rules'!$B$16,G373*'Pay rules'!$B$17,G373*F373/D373),2),0))</f>
        <v/>
      </c>
      <c r="J373" s="15" t="str">
        <f>IF(B373="","",ROUND(G373*H373-I373,2))</f>
        <v/>
      </c>
    </row>
    <row r="374" spans="1:10" x14ac:dyDescent="0.25">
      <c r="A374" s="14"/>
      <c r="G374" s="15" t="str">
        <f>IF(B374="","",IFERROR(ROUND(INDEX(Teachers!$B$2:$B$21,MATCH(B374,Teachers!$A$2:$A$21,0))*D374/60,2),0))</f>
        <v/>
      </c>
      <c r="H374" s="16" t="str">
        <f>IF(B374="","",IFERROR(INDEX('Pay rules'!$B$5:$B$12,MATCH(E374,'Pay rules'!$A$5:$A$12,0)),0))</f>
        <v/>
      </c>
      <c r="I374" s="15" t="str">
        <f>IF(B374="","",IF(AND(OR(E374="Completed",E374="Makeup completed",E374="Trial class"),N(F374)&gt;'Pay rules'!$B$15),ROUND(IF(F374&lt;='Pay rules'!$B$16,G374*'Pay rules'!$B$17,G374*F374/D374),2),0))</f>
        <v/>
      </c>
      <c r="J374" s="15" t="str">
        <f>IF(B374="","",ROUND(G374*H374-I374,2))</f>
        <v/>
      </c>
    </row>
    <row r="375" spans="1:10" x14ac:dyDescent="0.25">
      <c r="A375" s="14"/>
      <c r="G375" s="15" t="str">
        <f>IF(B375="","",IFERROR(ROUND(INDEX(Teachers!$B$2:$B$21,MATCH(B375,Teachers!$A$2:$A$21,0))*D375/60,2),0))</f>
        <v/>
      </c>
      <c r="H375" s="16" t="str">
        <f>IF(B375="","",IFERROR(INDEX('Pay rules'!$B$5:$B$12,MATCH(E375,'Pay rules'!$A$5:$A$12,0)),0))</f>
        <v/>
      </c>
      <c r="I375" s="15" t="str">
        <f>IF(B375="","",IF(AND(OR(E375="Completed",E375="Makeup completed",E375="Trial class"),N(F375)&gt;'Pay rules'!$B$15),ROUND(IF(F375&lt;='Pay rules'!$B$16,G375*'Pay rules'!$B$17,G375*F375/D375),2),0))</f>
        <v/>
      </c>
      <c r="J375" s="15" t="str">
        <f>IF(B375="","",ROUND(G375*H375-I375,2))</f>
        <v/>
      </c>
    </row>
    <row r="376" spans="1:10" x14ac:dyDescent="0.25">
      <c r="A376" s="14"/>
      <c r="G376" s="15" t="str">
        <f>IF(B376="","",IFERROR(ROUND(INDEX(Teachers!$B$2:$B$21,MATCH(B376,Teachers!$A$2:$A$21,0))*D376/60,2),0))</f>
        <v/>
      </c>
      <c r="H376" s="16" t="str">
        <f>IF(B376="","",IFERROR(INDEX('Pay rules'!$B$5:$B$12,MATCH(E376,'Pay rules'!$A$5:$A$12,0)),0))</f>
        <v/>
      </c>
      <c r="I376" s="15" t="str">
        <f>IF(B376="","",IF(AND(OR(E376="Completed",E376="Makeup completed",E376="Trial class"),N(F376)&gt;'Pay rules'!$B$15),ROUND(IF(F376&lt;='Pay rules'!$B$16,G376*'Pay rules'!$B$17,G376*F376/D376),2),0))</f>
        <v/>
      </c>
      <c r="J376" s="15" t="str">
        <f>IF(B376="","",ROUND(G376*H376-I376,2))</f>
        <v/>
      </c>
    </row>
    <row r="377" spans="1:10" x14ac:dyDescent="0.25">
      <c r="A377" s="14"/>
      <c r="G377" s="15" t="str">
        <f>IF(B377="","",IFERROR(ROUND(INDEX(Teachers!$B$2:$B$21,MATCH(B377,Teachers!$A$2:$A$21,0))*D377/60,2),0))</f>
        <v/>
      </c>
      <c r="H377" s="16" t="str">
        <f>IF(B377="","",IFERROR(INDEX('Pay rules'!$B$5:$B$12,MATCH(E377,'Pay rules'!$A$5:$A$12,0)),0))</f>
        <v/>
      </c>
      <c r="I377" s="15" t="str">
        <f>IF(B377="","",IF(AND(OR(E377="Completed",E377="Makeup completed",E377="Trial class"),N(F377)&gt;'Pay rules'!$B$15),ROUND(IF(F377&lt;='Pay rules'!$B$16,G377*'Pay rules'!$B$17,G377*F377/D377),2),0))</f>
        <v/>
      </c>
      <c r="J377" s="15" t="str">
        <f>IF(B377="","",ROUND(G377*H377-I377,2))</f>
        <v/>
      </c>
    </row>
    <row r="378" spans="1:10" x14ac:dyDescent="0.25">
      <c r="A378" s="14"/>
      <c r="G378" s="15" t="str">
        <f>IF(B378="","",IFERROR(ROUND(INDEX(Teachers!$B$2:$B$21,MATCH(B378,Teachers!$A$2:$A$21,0))*D378/60,2),0))</f>
        <v/>
      </c>
      <c r="H378" s="16" t="str">
        <f>IF(B378="","",IFERROR(INDEX('Pay rules'!$B$5:$B$12,MATCH(E378,'Pay rules'!$A$5:$A$12,0)),0))</f>
        <v/>
      </c>
      <c r="I378" s="15" t="str">
        <f>IF(B378="","",IF(AND(OR(E378="Completed",E378="Makeup completed",E378="Trial class"),N(F378)&gt;'Pay rules'!$B$15),ROUND(IF(F378&lt;='Pay rules'!$B$16,G378*'Pay rules'!$B$17,G378*F378/D378),2),0))</f>
        <v/>
      </c>
      <c r="J378" s="15" t="str">
        <f>IF(B378="","",ROUND(G378*H378-I378,2))</f>
        <v/>
      </c>
    </row>
    <row r="379" spans="1:10" x14ac:dyDescent="0.25">
      <c r="A379" s="14"/>
      <c r="G379" s="15" t="str">
        <f>IF(B379="","",IFERROR(ROUND(INDEX(Teachers!$B$2:$B$21,MATCH(B379,Teachers!$A$2:$A$21,0))*D379/60,2),0))</f>
        <v/>
      </c>
      <c r="H379" s="16" t="str">
        <f>IF(B379="","",IFERROR(INDEX('Pay rules'!$B$5:$B$12,MATCH(E379,'Pay rules'!$A$5:$A$12,0)),0))</f>
        <v/>
      </c>
      <c r="I379" s="15" t="str">
        <f>IF(B379="","",IF(AND(OR(E379="Completed",E379="Makeup completed",E379="Trial class"),N(F379)&gt;'Pay rules'!$B$15),ROUND(IF(F379&lt;='Pay rules'!$B$16,G379*'Pay rules'!$B$17,G379*F379/D379),2),0))</f>
        <v/>
      </c>
      <c r="J379" s="15" t="str">
        <f>IF(B379="","",ROUND(G379*H379-I379,2))</f>
        <v/>
      </c>
    </row>
    <row r="380" spans="1:10" x14ac:dyDescent="0.25">
      <c r="A380" s="14"/>
      <c r="G380" s="15" t="str">
        <f>IF(B380="","",IFERROR(ROUND(INDEX(Teachers!$B$2:$B$21,MATCH(B380,Teachers!$A$2:$A$21,0))*D380/60,2),0))</f>
        <v/>
      </c>
      <c r="H380" s="16" t="str">
        <f>IF(B380="","",IFERROR(INDEX('Pay rules'!$B$5:$B$12,MATCH(E380,'Pay rules'!$A$5:$A$12,0)),0))</f>
        <v/>
      </c>
      <c r="I380" s="15" t="str">
        <f>IF(B380="","",IF(AND(OR(E380="Completed",E380="Makeup completed",E380="Trial class"),N(F380)&gt;'Pay rules'!$B$15),ROUND(IF(F380&lt;='Pay rules'!$B$16,G380*'Pay rules'!$B$17,G380*F380/D380),2),0))</f>
        <v/>
      </c>
      <c r="J380" s="15" t="str">
        <f>IF(B380="","",ROUND(G380*H380-I380,2))</f>
        <v/>
      </c>
    </row>
    <row r="381" spans="1:10" x14ac:dyDescent="0.25">
      <c r="A381" s="14"/>
      <c r="G381" s="15" t="str">
        <f>IF(B381="","",IFERROR(ROUND(INDEX(Teachers!$B$2:$B$21,MATCH(B381,Teachers!$A$2:$A$21,0))*D381/60,2),0))</f>
        <v/>
      </c>
      <c r="H381" s="16" t="str">
        <f>IF(B381="","",IFERROR(INDEX('Pay rules'!$B$5:$B$12,MATCH(E381,'Pay rules'!$A$5:$A$12,0)),0))</f>
        <v/>
      </c>
      <c r="I381" s="15" t="str">
        <f>IF(B381="","",IF(AND(OR(E381="Completed",E381="Makeup completed",E381="Trial class"),N(F381)&gt;'Pay rules'!$B$15),ROUND(IF(F381&lt;='Pay rules'!$B$16,G381*'Pay rules'!$B$17,G381*F381/D381),2),0))</f>
        <v/>
      </c>
      <c r="J381" s="15" t="str">
        <f>IF(B381="","",ROUND(G381*H381-I381,2))</f>
        <v/>
      </c>
    </row>
    <row r="382" spans="1:10" x14ac:dyDescent="0.25">
      <c r="A382" s="14"/>
      <c r="G382" s="15" t="str">
        <f>IF(B382="","",IFERROR(ROUND(INDEX(Teachers!$B$2:$B$21,MATCH(B382,Teachers!$A$2:$A$21,0))*D382/60,2),0))</f>
        <v/>
      </c>
      <c r="H382" s="16" t="str">
        <f>IF(B382="","",IFERROR(INDEX('Pay rules'!$B$5:$B$12,MATCH(E382,'Pay rules'!$A$5:$A$12,0)),0))</f>
        <v/>
      </c>
      <c r="I382" s="15" t="str">
        <f>IF(B382="","",IF(AND(OR(E382="Completed",E382="Makeup completed",E382="Trial class"),N(F382)&gt;'Pay rules'!$B$15),ROUND(IF(F382&lt;='Pay rules'!$B$16,G382*'Pay rules'!$B$17,G382*F382/D382),2),0))</f>
        <v/>
      </c>
      <c r="J382" s="15" t="str">
        <f>IF(B382="","",ROUND(G382*H382-I382,2))</f>
        <v/>
      </c>
    </row>
    <row r="383" spans="1:10" x14ac:dyDescent="0.25">
      <c r="A383" s="14"/>
      <c r="G383" s="15" t="str">
        <f>IF(B383="","",IFERROR(ROUND(INDEX(Teachers!$B$2:$B$21,MATCH(B383,Teachers!$A$2:$A$21,0))*D383/60,2),0))</f>
        <v/>
      </c>
      <c r="H383" s="16" t="str">
        <f>IF(B383="","",IFERROR(INDEX('Pay rules'!$B$5:$B$12,MATCH(E383,'Pay rules'!$A$5:$A$12,0)),0))</f>
        <v/>
      </c>
      <c r="I383" s="15" t="str">
        <f>IF(B383="","",IF(AND(OR(E383="Completed",E383="Makeup completed",E383="Trial class"),N(F383)&gt;'Pay rules'!$B$15),ROUND(IF(F383&lt;='Pay rules'!$B$16,G383*'Pay rules'!$B$17,G383*F383/D383),2),0))</f>
        <v/>
      </c>
      <c r="J383" s="15" t="str">
        <f>IF(B383="","",ROUND(G383*H383-I383,2))</f>
        <v/>
      </c>
    </row>
    <row r="384" spans="1:10" x14ac:dyDescent="0.25">
      <c r="A384" s="14"/>
      <c r="G384" s="15" t="str">
        <f>IF(B384="","",IFERROR(ROUND(INDEX(Teachers!$B$2:$B$21,MATCH(B384,Teachers!$A$2:$A$21,0))*D384/60,2),0))</f>
        <v/>
      </c>
      <c r="H384" s="16" t="str">
        <f>IF(B384="","",IFERROR(INDEX('Pay rules'!$B$5:$B$12,MATCH(E384,'Pay rules'!$A$5:$A$12,0)),0))</f>
        <v/>
      </c>
      <c r="I384" s="15" t="str">
        <f>IF(B384="","",IF(AND(OR(E384="Completed",E384="Makeup completed",E384="Trial class"),N(F384)&gt;'Pay rules'!$B$15),ROUND(IF(F384&lt;='Pay rules'!$B$16,G384*'Pay rules'!$B$17,G384*F384/D384),2),0))</f>
        <v/>
      </c>
      <c r="J384" s="15" t="str">
        <f>IF(B384="","",ROUND(G384*H384-I384,2))</f>
        <v/>
      </c>
    </row>
    <row r="385" spans="1:10" x14ac:dyDescent="0.25">
      <c r="A385" s="14"/>
      <c r="G385" s="15" t="str">
        <f>IF(B385="","",IFERROR(ROUND(INDEX(Teachers!$B$2:$B$21,MATCH(B385,Teachers!$A$2:$A$21,0))*D385/60,2),0))</f>
        <v/>
      </c>
      <c r="H385" s="16" t="str">
        <f>IF(B385="","",IFERROR(INDEX('Pay rules'!$B$5:$B$12,MATCH(E385,'Pay rules'!$A$5:$A$12,0)),0))</f>
        <v/>
      </c>
      <c r="I385" s="15" t="str">
        <f>IF(B385="","",IF(AND(OR(E385="Completed",E385="Makeup completed",E385="Trial class"),N(F385)&gt;'Pay rules'!$B$15),ROUND(IF(F385&lt;='Pay rules'!$B$16,G385*'Pay rules'!$B$17,G385*F385/D385),2),0))</f>
        <v/>
      </c>
      <c r="J385" s="15" t="str">
        <f>IF(B385="","",ROUND(G385*H385-I385,2))</f>
        <v/>
      </c>
    </row>
    <row r="386" spans="1:10" x14ac:dyDescent="0.25">
      <c r="A386" s="14"/>
      <c r="G386" s="15" t="str">
        <f>IF(B386="","",IFERROR(ROUND(INDEX(Teachers!$B$2:$B$21,MATCH(B386,Teachers!$A$2:$A$21,0))*D386/60,2),0))</f>
        <v/>
      </c>
      <c r="H386" s="16" t="str">
        <f>IF(B386="","",IFERROR(INDEX('Pay rules'!$B$5:$B$12,MATCH(E386,'Pay rules'!$A$5:$A$12,0)),0))</f>
        <v/>
      </c>
      <c r="I386" s="15" t="str">
        <f>IF(B386="","",IF(AND(OR(E386="Completed",E386="Makeup completed",E386="Trial class"),N(F386)&gt;'Pay rules'!$B$15),ROUND(IF(F386&lt;='Pay rules'!$B$16,G386*'Pay rules'!$B$17,G386*F386/D386),2),0))</f>
        <v/>
      </c>
      <c r="J386" s="15" t="str">
        <f>IF(B386="","",ROUND(G386*H386-I386,2))</f>
        <v/>
      </c>
    </row>
    <row r="387" spans="1:10" x14ac:dyDescent="0.25">
      <c r="A387" s="14"/>
      <c r="G387" s="15" t="str">
        <f>IF(B387="","",IFERROR(ROUND(INDEX(Teachers!$B$2:$B$21,MATCH(B387,Teachers!$A$2:$A$21,0))*D387/60,2),0))</f>
        <v/>
      </c>
      <c r="H387" s="16" t="str">
        <f>IF(B387="","",IFERROR(INDEX('Pay rules'!$B$5:$B$12,MATCH(E387,'Pay rules'!$A$5:$A$12,0)),0))</f>
        <v/>
      </c>
      <c r="I387" s="15" t="str">
        <f>IF(B387="","",IF(AND(OR(E387="Completed",E387="Makeup completed",E387="Trial class"),N(F387)&gt;'Pay rules'!$B$15),ROUND(IF(F387&lt;='Pay rules'!$B$16,G387*'Pay rules'!$B$17,G387*F387/D387),2),0))</f>
        <v/>
      </c>
      <c r="J387" s="15" t="str">
        <f>IF(B387="","",ROUND(G387*H387-I387,2))</f>
        <v/>
      </c>
    </row>
    <row r="388" spans="1:10" x14ac:dyDescent="0.25">
      <c r="A388" s="14"/>
      <c r="G388" s="15" t="str">
        <f>IF(B388="","",IFERROR(ROUND(INDEX(Teachers!$B$2:$B$21,MATCH(B388,Teachers!$A$2:$A$21,0))*D388/60,2),0))</f>
        <v/>
      </c>
      <c r="H388" s="16" t="str">
        <f>IF(B388="","",IFERROR(INDEX('Pay rules'!$B$5:$B$12,MATCH(E388,'Pay rules'!$A$5:$A$12,0)),0))</f>
        <v/>
      </c>
      <c r="I388" s="15" t="str">
        <f>IF(B388="","",IF(AND(OR(E388="Completed",E388="Makeup completed",E388="Trial class"),N(F388)&gt;'Pay rules'!$B$15),ROUND(IF(F388&lt;='Pay rules'!$B$16,G388*'Pay rules'!$B$17,G388*F388/D388),2),0))</f>
        <v/>
      </c>
      <c r="J388" s="15" t="str">
        <f>IF(B388="","",ROUND(G388*H388-I388,2))</f>
        <v/>
      </c>
    </row>
    <row r="389" spans="1:10" x14ac:dyDescent="0.25">
      <c r="A389" s="14"/>
      <c r="G389" s="15" t="str">
        <f>IF(B389="","",IFERROR(ROUND(INDEX(Teachers!$B$2:$B$21,MATCH(B389,Teachers!$A$2:$A$21,0))*D389/60,2),0))</f>
        <v/>
      </c>
      <c r="H389" s="16" t="str">
        <f>IF(B389="","",IFERROR(INDEX('Pay rules'!$B$5:$B$12,MATCH(E389,'Pay rules'!$A$5:$A$12,0)),0))</f>
        <v/>
      </c>
      <c r="I389" s="15" t="str">
        <f>IF(B389="","",IF(AND(OR(E389="Completed",E389="Makeup completed",E389="Trial class"),N(F389)&gt;'Pay rules'!$B$15),ROUND(IF(F389&lt;='Pay rules'!$B$16,G389*'Pay rules'!$B$17,G389*F389/D389),2),0))</f>
        <v/>
      </c>
      <c r="J389" s="15" t="str">
        <f>IF(B389="","",ROUND(G389*H389-I389,2))</f>
        <v/>
      </c>
    </row>
    <row r="390" spans="1:10" x14ac:dyDescent="0.25">
      <c r="A390" s="14"/>
      <c r="G390" s="15" t="str">
        <f>IF(B390="","",IFERROR(ROUND(INDEX(Teachers!$B$2:$B$21,MATCH(B390,Teachers!$A$2:$A$21,0))*D390/60,2),0))</f>
        <v/>
      </c>
      <c r="H390" s="16" t="str">
        <f>IF(B390="","",IFERROR(INDEX('Pay rules'!$B$5:$B$12,MATCH(E390,'Pay rules'!$A$5:$A$12,0)),0))</f>
        <v/>
      </c>
      <c r="I390" s="15" t="str">
        <f>IF(B390="","",IF(AND(OR(E390="Completed",E390="Makeup completed",E390="Trial class"),N(F390)&gt;'Pay rules'!$B$15),ROUND(IF(F390&lt;='Pay rules'!$B$16,G390*'Pay rules'!$B$17,G390*F390/D390),2),0))</f>
        <v/>
      </c>
      <c r="J390" s="15" t="str">
        <f>IF(B390="","",ROUND(G390*H390-I390,2))</f>
        <v/>
      </c>
    </row>
    <row r="391" spans="1:10" x14ac:dyDescent="0.25">
      <c r="A391" s="14"/>
      <c r="G391" s="15" t="str">
        <f>IF(B391="","",IFERROR(ROUND(INDEX(Teachers!$B$2:$B$21,MATCH(B391,Teachers!$A$2:$A$21,0))*D391/60,2),0))</f>
        <v/>
      </c>
      <c r="H391" s="16" t="str">
        <f>IF(B391="","",IFERROR(INDEX('Pay rules'!$B$5:$B$12,MATCH(E391,'Pay rules'!$A$5:$A$12,0)),0))</f>
        <v/>
      </c>
      <c r="I391" s="15" t="str">
        <f>IF(B391="","",IF(AND(OR(E391="Completed",E391="Makeup completed",E391="Trial class"),N(F391)&gt;'Pay rules'!$B$15),ROUND(IF(F391&lt;='Pay rules'!$B$16,G391*'Pay rules'!$B$17,G391*F391/D391),2),0))</f>
        <v/>
      </c>
      <c r="J391" s="15" t="str">
        <f>IF(B391="","",ROUND(G391*H391-I391,2))</f>
        <v/>
      </c>
    </row>
    <row r="392" spans="1:10" x14ac:dyDescent="0.25">
      <c r="A392" s="14"/>
      <c r="G392" s="15" t="str">
        <f>IF(B392="","",IFERROR(ROUND(INDEX(Teachers!$B$2:$B$21,MATCH(B392,Teachers!$A$2:$A$21,0))*D392/60,2),0))</f>
        <v/>
      </c>
      <c r="H392" s="16" t="str">
        <f>IF(B392="","",IFERROR(INDEX('Pay rules'!$B$5:$B$12,MATCH(E392,'Pay rules'!$A$5:$A$12,0)),0))</f>
        <v/>
      </c>
      <c r="I392" s="15" t="str">
        <f>IF(B392="","",IF(AND(OR(E392="Completed",E392="Makeup completed",E392="Trial class"),N(F392)&gt;'Pay rules'!$B$15),ROUND(IF(F392&lt;='Pay rules'!$B$16,G392*'Pay rules'!$B$17,G392*F392/D392),2),0))</f>
        <v/>
      </c>
      <c r="J392" s="15" t="str">
        <f>IF(B392="","",ROUND(G392*H392-I392,2))</f>
        <v/>
      </c>
    </row>
    <row r="393" spans="1:10" x14ac:dyDescent="0.25">
      <c r="A393" s="14"/>
      <c r="G393" s="15" t="str">
        <f>IF(B393="","",IFERROR(ROUND(INDEX(Teachers!$B$2:$B$21,MATCH(B393,Teachers!$A$2:$A$21,0))*D393/60,2),0))</f>
        <v/>
      </c>
      <c r="H393" s="16" t="str">
        <f>IF(B393="","",IFERROR(INDEX('Pay rules'!$B$5:$B$12,MATCH(E393,'Pay rules'!$A$5:$A$12,0)),0))</f>
        <v/>
      </c>
      <c r="I393" s="15" t="str">
        <f>IF(B393="","",IF(AND(OR(E393="Completed",E393="Makeup completed",E393="Trial class"),N(F393)&gt;'Pay rules'!$B$15),ROUND(IF(F393&lt;='Pay rules'!$B$16,G393*'Pay rules'!$B$17,G393*F393/D393),2),0))</f>
        <v/>
      </c>
      <c r="J393" s="15" t="str">
        <f>IF(B393="","",ROUND(G393*H393-I393,2))</f>
        <v/>
      </c>
    </row>
    <row r="394" spans="1:10" x14ac:dyDescent="0.25">
      <c r="A394" s="14"/>
      <c r="G394" s="15" t="str">
        <f>IF(B394="","",IFERROR(ROUND(INDEX(Teachers!$B$2:$B$21,MATCH(B394,Teachers!$A$2:$A$21,0))*D394/60,2),0))</f>
        <v/>
      </c>
      <c r="H394" s="16" t="str">
        <f>IF(B394="","",IFERROR(INDEX('Pay rules'!$B$5:$B$12,MATCH(E394,'Pay rules'!$A$5:$A$12,0)),0))</f>
        <v/>
      </c>
      <c r="I394" s="15" t="str">
        <f>IF(B394="","",IF(AND(OR(E394="Completed",E394="Makeup completed",E394="Trial class"),N(F394)&gt;'Pay rules'!$B$15),ROUND(IF(F394&lt;='Pay rules'!$B$16,G394*'Pay rules'!$B$17,G394*F394/D394),2),0))</f>
        <v/>
      </c>
      <c r="J394" s="15" t="str">
        <f>IF(B394="","",ROUND(G394*H394-I394,2))</f>
        <v/>
      </c>
    </row>
    <row r="395" spans="1:10" x14ac:dyDescent="0.25">
      <c r="A395" s="14"/>
      <c r="G395" s="15" t="str">
        <f>IF(B395="","",IFERROR(ROUND(INDEX(Teachers!$B$2:$B$21,MATCH(B395,Teachers!$A$2:$A$21,0))*D395/60,2),0))</f>
        <v/>
      </c>
      <c r="H395" s="16" t="str">
        <f>IF(B395="","",IFERROR(INDEX('Pay rules'!$B$5:$B$12,MATCH(E395,'Pay rules'!$A$5:$A$12,0)),0))</f>
        <v/>
      </c>
      <c r="I395" s="15" t="str">
        <f>IF(B395="","",IF(AND(OR(E395="Completed",E395="Makeup completed",E395="Trial class"),N(F395)&gt;'Pay rules'!$B$15),ROUND(IF(F395&lt;='Pay rules'!$B$16,G395*'Pay rules'!$B$17,G395*F395/D395),2),0))</f>
        <v/>
      </c>
      <c r="J395" s="15" t="str">
        <f>IF(B395="","",ROUND(G395*H395-I395,2))</f>
        <v/>
      </c>
    </row>
    <row r="396" spans="1:10" x14ac:dyDescent="0.25">
      <c r="A396" s="14"/>
      <c r="G396" s="15" t="str">
        <f>IF(B396="","",IFERROR(ROUND(INDEX(Teachers!$B$2:$B$21,MATCH(B396,Teachers!$A$2:$A$21,0))*D396/60,2),0))</f>
        <v/>
      </c>
      <c r="H396" s="16" t="str">
        <f>IF(B396="","",IFERROR(INDEX('Pay rules'!$B$5:$B$12,MATCH(E396,'Pay rules'!$A$5:$A$12,0)),0))</f>
        <v/>
      </c>
      <c r="I396" s="15" t="str">
        <f>IF(B396="","",IF(AND(OR(E396="Completed",E396="Makeup completed",E396="Trial class"),N(F396)&gt;'Pay rules'!$B$15),ROUND(IF(F396&lt;='Pay rules'!$B$16,G396*'Pay rules'!$B$17,G396*F396/D396),2),0))</f>
        <v/>
      </c>
      <c r="J396" s="15" t="str">
        <f>IF(B396="","",ROUND(G396*H396-I396,2))</f>
        <v/>
      </c>
    </row>
    <row r="397" spans="1:10" x14ac:dyDescent="0.25">
      <c r="A397" s="14"/>
      <c r="G397" s="15" t="str">
        <f>IF(B397="","",IFERROR(ROUND(INDEX(Teachers!$B$2:$B$21,MATCH(B397,Teachers!$A$2:$A$21,0))*D397/60,2),0))</f>
        <v/>
      </c>
      <c r="H397" s="16" t="str">
        <f>IF(B397="","",IFERROR(INDEX('Pay rules'!$B$5:$B$12,MATCH(E397,'Pay rules'!$A$5:$A$12,0)),0))</f>
        <v/>
      </c>
      <c r="I397" s="15" t="str">
        <f>IF(B397="","",IF(AND(OR(E397="Completed",E397="Makeup completed",E397="Trial class"),N(F397)&gt;'Pay rules'!$B$15),ROUND(IF(F397&lt;='Pay rules'!$B$16,G397*'Pay rules'!$B$17,G397*F397/D397),2),0))</f>
        <v/>
      </c>
      <c r="J397" s="15" t="str">
        <f>IF(B397="","",ROUND(G397*H397-I397,2))</f>
        <v/>
      </c>
    </row>
    <row r="398" spans="1:10" x14ac:dyDescent="0.25">
      <c r="A398" s="14"/>
      <c r="G398" s="15" t="str">
        <f>IF(B398="","",IFERROR(ROUND(INDEX(Teachers!$B$2:$B$21,MATCH(B398,Teachers!$A$2:$A$21,0))*D398/60,2),0))</f>
        <v/>
      </c>
      <c r="H398" s="16" t="str">
        <f>IF(B398="","",IFERROR(INDEX('Pay rules'!$B$5:$B$12,MATCH(E398,'Pay rules'!$A$5:$A$12,0)),0))</f>
        <v/>
      </c>
      <c r="I398" s="15" t="str">
        <f>IF(B398="","",IF(AND(OR(E398="Completed",E398="Makeup completed",E398="Trial class"),N(F398)&gt;'Pay rules'!$B$15),ROUND(IF(F398&lt;='Pay rules'!$B$16,G398*'Pay rules'!$B$17,G398*F398/D398),2),0))</f>
        <v/>
      </c>
      <c r="J398" s="15" t="str">
        <f>IF(B398="","",ROUND(G398*H398-I398,2))</f>
        <v/>
      </c>
    </row>
    <row r="399" spans="1:10" x14ac:dyDescent="0.25">
      <c r="A399" s="14"/>
      <c r="G399" s="15" t="str">
        <f>IF(B399="","",IFERROR(ROUND(INDEX(Teachers!$B$2:$B$21,MATCH(B399,Teachers!$A$2:$A$21,0))*D399/60,2),0))</f>
        <v/>
      </c>
      <c r="H399" s="16" t="str">
        <f>IF(B399="","",IFERROR(INDEX('Pay rules'!$B$5:$B$12,MATCH(E399,'Pay rules'!$A$5:$A$12,0)),0))</f>
        <v/>
      </c>
      <c r="I399" s="15" t="str">
        <f>IF(B399="","",IF(AND(OR(E399="Completed",E399="Makeup completed",E399="Trial class"),N(F399)&gt;'Pay rules'!$B$15),ROUND(IF(F399&lt;='Pay rules'!$B$16,G399*'Pay rules'!$B$17,G399*F399/D399),2),0))</f>
        <v/>
      </c>
      <c r="J399" s="15" t="str">
        <f>IF(B399="","",ROUND(G399*H399-I399,2))</f>
        <v/>
      </c>
    </row>
    <row r="400" spans="1:10" x14ac:dyDescent="0.25">
      <c r="A400" s="14"/>
      <c r="G400" s="15" t="str">
        <f>IF(B400="","",IFERROR(ROUND(INDEX(Teachers!$B$2:$B$21,MATCH(B400,Teachers!$A$2:$A$21,0))*D400/60,2),0))</f>
        <v/>
      </c>
      <c r="H400" s="16" t="str">
        <f>IF(B400="","",IFERROR(INDEX('Pay rules'!$B$5:$B$12,MATCH(E400,'Pay rules'!$A$5:$A$12,0)),0))</f>
        <v/>
      </c>
      <c r="I400" s="15" t="str">
        <f>IF(B400="","",IF(AND(OR(E400="Completed",E400="Makeup completed",E400="Trial class"),N(F400)&gt;'Pay rules'!$B$15),ROUND(IF(F400&lt;='Pay rules'!$B$16,G400*'Pay rules'!$B$17,G400*F400/D400),2),0))</f>
        <v/>
      </c>
      <c r="J400" s="15" t="str">
        <f>IF(B400="","",ROUND(G400*H400-I400,2))</f>
        <v/>
      </c>
    </row>
  </sheetData>
  <dataValidations count="4">
    <dataValidation type="list" allowBlank="1" sqref="B10:B400">
      <formula1>Teachers!$A$2:$A$21</formula1>
    </dataValidation>
    <dataValidation type="list" allowBlank="1" sqref="B2:B400">
      <formula1>Teachers!$A$2:$A$21</formula1>
    </dataValidation>
    <dataValidation type="list" allowBlank="1" showErrorMessage="1" errorTitle="Pick an outcome" error="Choose an outcome from the Pay rules tab." sqref="E10:E400">
      <formula1>'Pay rules'!$A$5:$A$12</formula1>
    </dataValidation>
    <dataValidation type="list" allowBlank="1" showErrorMessage="1" errorTitle="Pick an outcome" error="Choose an outcome from the Pay rules tab." sqref="E2:E400">
      <formula1>'Pay rules'!$A$5:$A$12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2" customWidth="1"/>
    <col min="3" max="3" width="14" customWidth="1"/>
  </cols>
  <sheetData>
    <row r="1" ht="30" customHeight="1" spans="1:3" x14ac:dyDescent="0.25">
      <c r="A1" s="3" t="s">
        <v>2</v>
      </c>
      <c r="B1" s="3" t="s">
        <v>70</v>
      </c>
      <c r="C1" s="3" t="s">
        <v>71</v>
      </c>
    </row>
    <row r="2" spans="1:3" x14ac:dyDescent="0.25">
      <c r="A2" s="4" t="s">
        <v>47</v>
      </c>
      <c r="B2" s="4" t="s">
        <v>72</v>
      </c>
      <c r="C2" s="5">
        <v>5</v>
      </c>
    </row>
    <row r="3" spans="1:3" x14ac:dyDescent="0.25">
      <c r="A3" s="4" t="s">
        <v>50</v>
      </c>
      <c r="B3" s="4" t="s">
        <v>73</v>
      </c>
      <c r="C3" s="5">
        <v>-20</v>
      </c>
    </row>
    <row r="4" spans="1:3" x14ac:dyDescent="0.25">
      <c r="A4" s="4"/>
      <c r="B4" s="4"/>
      <c r="C4" s="5"/>
    </row>
    <row r="5" spans="1:3" x14ac:dyDescent="0.25">
      <c r="A5" s="4"/>
      <c r="B5" s="4"/>
      <c r="C5" s="5"/>
    </row>
    <row r="6" spans="1:3" x14ac:dyDescent="0.25">
      <c r="A6" s="4"/>
      <c r="B6" s="4"/>
      <c r="C6" s="5"/>
    </row>
    <row r="7" spans="1:3" x14ac:dyDescent="0.25">
      <c r="A7" s="4"/>
      <c r="B7" s="4"/>
      <c r="C7" s="5"/>
    </row>
    <row r="8" spans="1:3" x14ac:dyDescent="0.25">
      <c r="A8" s="4"/>
      <c r="B8" s="4"/>
      <c r="C8" s="5"/>
    </row>
    <row r="9" spans="1:3" x14ac:dyDescent="0.25">
      <c r="A9" s="4"/>
      <c r="B9" s="4"/>
      <c r="C9" s="5"/>
    </row>
    <row r="10" spans="1:3" x14ac:dyDescent="0.25">
      <c r="A10" s="4"/>
      <c r="B10" s="4"/>
      <c r="C10" s="5"/>
    </row>
    <row r="11" spans="1:3" x14ac:dyDescent="0.25">
      <c r="A11" s="4"/>
      <c r="B11" s="4"/>
      <c r="C11" s="5"/>
    </row>
    <row r="12" spans="1:3" x14ac:dyDescent="0.25">
      <c r="A12" s="4"/>
      <c r="B12" s="4"/>
      <c r="C12" s="5"/>
    </row>
    <row r="13" spans="1:3" x14ac:dyDescent="0.25">
      <c r="C13" s="17"/>
    </row>
    <row r="14" spans="1:3" x14ac:dyDescent="0.25">
      <c r="C14" s="17"/>
    </row>
    <row r="15" spans="1:3" x14ac:dyDescent="0.25">
      <c r="C15" s="17"/>
    </row>
    <row r="16" spans="1:3" x14ac:dyDescent="0.25">
      <c r="C16" s="17"/>
    </row>
    <row r="17" spans="1:3" x14ac:dyDescent="0.25">
      <c r="C17" s="17"/>
    </row>
    <row r="18" spans="1:3" x14ac:dyDescent="0.25">
      <c r="C18" s="17"/>
    </row>
    <row r="19" spans="1:3" x14ac:dyDescent="0.25">
      <c r="C19" s="17"/>
    </row>
    <row r="20" spans="1:3" x14ac:dyDescent="0.25">
      <c r="C20" s="17"/>
    </row>
    <row r="21" spans="1:3" x14ac:dyDescent="0.25">
      <c r="C21" s="17"/>
    </row>
    <row r="22" spans="1:3" x14ac:dyDescent="0.25">
      <c r="C22" s="17"/>
    </row>
    <row r="23" spans="1:3" x14ac:dyDescent="0.25">
      <c r="C23" s="17"/>
    </row>
    <row r="24" spans="1:3" x14ac:dyDescent="0.25">
      <c r="C24" s="17"/>
    </row>
    <row r="25" spans="1:3" x14ac:dyDescent="0.25">
      <c r="C25" s="17"/>
    </row>
    <row r="26" spans="1:3" x14ac:dyDescent="0.25">
      <c r="C26" s="17"/>
    </row>
    <row r="27" spans="1:3" x14ac:dyDescent="0.25">
      <c r="C27" s="17"/>
    </row>
    <row r="28" spans="1:3" x14ac:dyDescent="0.25">
      <c r="C28" s="17"/>
    </row>
    <row r="29" spans="1:3" x14ac:dyDescent="0.25">
      <c r="C29" s="17"/>
    </row>
    <row r="30" spans="1:3" x14ac:dyDescent="0.25">
      <c r="C30" s="17"/>
    </row>
    <row r="31" spans="1:3" x14ac:dyDescent="0.25">
      <c r="C31" s="17"/>
    </row>
    <row r="32" spans="1:3" x14ac:dyDescent="0.25">
      <c r="C32" s="17"/>
    </row>
    <row r="33" spans="1:3" x14ac:dyDescent="0.25">
      <c r="C33" s="17"/>
    </row>
    <row r="34" spans="1:3" x14ac:dyDescent="0.25">
      <c r="C34" s="17"/>
    </row>
    <row r="35" spans="1:3" x14ac:dyDescent="0.25">
      <c r="C35" s="17"/>
    </row>
    <row r="36" spans="1:3" x14ac:dyDescent="0.25">
      <c r="C36" s="17"/>
    </row>
    <row r="37" spans="1:3" x14ac:dyDescent="0.25">
      <c r="C37" s="17"/>
    </row>
    <row r="38" spans="1:3" x14ac:dyDescent="0.25">
      <c r="C38" s="17"/>
    </row>
    <row r="39" spans="1:3" x14ac:dyDescent="0.25">
      <c r="C39" s="17"/>
    </row>
    <row r="40" spans="1:3" x14ac:dyDescent="0.25">
      <c r="C40" s="17"/>
    </row>
    <row r="41" spans="1:3" x14ac:dyDescent="0.25">
      <c r="C41" s="17"/>
    </row>
    <row r="42" spans="1:3" x14ac:dyDescent="0.25">
      <c r="C42" s="17"/>
    </row>
    <row r="43" spans="1:3" x14ac:dyDescent="0.25">
      <c r="C43" s="17"/>
    </row>
    <row r="44" spans="1:3" x14ac:dyDescent="0.25">
      <c r="C44" s="17"/>
    </row>
    <row r="45" spans="1:3" x14ac:dyDescent="0.25">
      <c r="C45" s="17"/>
    </row>
    <row r="46" spans="1:3" x14ac:dyDescent="0.25">
      <c r="C46" s="17"/>
    </row>
    <row r="47" spans="1:3" x14ac:dyDescent="0.25">
      <c r="C47" s="17"/>
    </row>
    <row r="48" spans="1:3" x14ac:dyDescent="0.25">
      <c r="C48" s="17"/>
    </row>
    <row r="49" spans="1:3" x14ac:dyDescent="0.25">
      <c r="C49" s="17"/>
    </row>
    <row r="50" spans="1:3" x14ac:dyDescent="0.25">
      <c r="C50" s="17"/>
    </row>
    <row r="51" spans="1:3" x14ac:dyDescent="0.25">
      <c r="C51" s="17"/>
    </row>
    <row r="52" spans="1:3" x14ac:dyDescent="0.25">
      <c r="C52" s="17"/>
    </row>
    <row r="53" spans="1:3" x14ac:dyDescent="0.25">
      <c r="C53" s="17"/>
    </row>
    <row r="54" spans="1:3" x14ac:dyDescent="0.25">
      <c r="C54" s="17"/>
    </row>
    <row r="55" spans="1:3" x14ac:dyDescent="0.25">
      <c r="C55" s="17"/>
    </row>
    <row r="56" spans="1:3" x14ac:dyDescent="0.25">
      <c r="C56" s="17"/>
    </row>
    <row r="57" spans="1:3" x14ac:dyDescent="0.25">
      <c r="C57" s="17"/>
    </row>
    <row r="58" spans="1:3" x14ac:dyDescent="0.25">
      <c r="C58" s="17"/>
    </row>
    <row r="59" spans="1:3" x14ac:dyDescent="0.25">
      <c r="C59" s="17"/>
    </row>
    <row r="60" spans="1:3" x14ac:dyDescent="0.25">
      <c r="C60" s="17"/>
    </row>
  </sheetData>
  <dataValidations count="2">
    <dataValidation type="list" allowBlank="1" sqref="A10:A60">
      <formula1>Teachers!$A$2:$A$21</formula1>
    </dataValidation>
    <dataValidation type="list" allowBlank="1" sqref="A2:A60">
      <formula1>Teachers!$A$2:$A$21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406D"/>
  </sheetPr>
  <dimension ref="A1:A18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74</v>
      </c>
    </row>
    <row r="3" spans="1:1" x14ac:dyDescent="0.25">
      <c r="A3" s="18" t="s">
        <v>75</v>
      </c>
    </row>
    <row r="4" spans="1:1" x14ac:dyDescent="0.25">
      <c r="A4" s="19" t="s">
        <v>76</v>
      </c>
    </row>
    <row r="5" spans="1:1" x14ac:dyDescent="0.25">
      <c r="A5" s="18" t="s">
        <v>77</v>
      </c>
    </row>
    <row r="6" spans="1:1" x14ac:dyDescent="0.25">
      <c r="A6" s="19" t="s">
        <v>78</v>
      </c>
    </row>
    <row r="7" spans="1:1" x14ac:dyDescent="0.25">
      <c r="A7" s="18" t="s">
        <v>79</v>
      </c>
    </row>
    <row r="8" spans="1:1" x14ac:dyDescent="0.25">
      <c r="A8" s="19" t="s">
        <v>80</v>
      </c>
    </row>
    <row r="9" spans="1:1" x14ac:dyDescent="0.25">
      <c r="A9" s="18" t="s">
        <v>81</v>
      </c>
    </row>
    <row r="10" spans="1:1" x14ac:dyDescent="0.25">
      <c r="A10" s="19" t="s">
        <v>82</v>
      </c>
    </row>
    <row r="11" spans="1:1" x14ac:dyDescent="0.25">
      <c r="A11" s="18" t="s">
        <v>83</v>
      </c>
    </row>
    <row r="12" spans="1:1" x14ac:dyDescent="0.25">
      <c r="A12" s="19" t="s">
        <v>84</v>
      </c>
    </row>
    <row r="13" spans="1:1" x14ac:dyDescent="0.25">
      <c r="A13" s="18" t="s">
        <v>85</v>
      </c>
    </row>
    <row r="14" spans="1:1" x14ac:dyDescent="0.25">
      <c r="A14" s="19" t="s">
        <v>86</v>
      </c>
    </row>
    <row r="15" spans="1:1" x14ac:dyDescent="0.25">
      <c r="A15" s="18" t="s">
        <v>87</v>
      </c>
    </row>
    <row r="16" spans="1:1" x14ac:dyDescent="0.25">
      <c r="A16" s="19" t="s">
        <v>88</v>
      </c>
    </row>
    <row r="18" spans="1:1" s="20" customFormat="1" x14ac:dyDescent="0.25">
      <c r="A18" s="2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Payroll</vt:lpstr>
      <vt:lpstr>Pay rules</vt:lpstr>
      <vt:lpstr>Teachers</vt:lpstr>
      <vt:lpstr>Classes</vt:lpstr>
      <vt:lpstr>Adjustments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Halqora (halqora.com)</dc:creator>
  <dc:title>Teacher payroll calculator</dc:title>
  <dc:subject/>
  <dc:description/>
  <cp:keywords/>
  <cp:category/>
  <cp:lastModifiedBy>Unknown</cp:lastModifiedBy>
  <dcterms:created xsi:type="dcterms:W3CDTF">2026-10-22T00:00:00Z</dcterms:created>
  <dcterms:modified xsi:type="dcterms:W3CDTF">2026-10-22T00:00:00Z</dcterms:modified>
</cp:coreProperties>
</file>